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GT-DSOF.03 RELATÓRIOS\CONTAS\Trimestral DNOCP\2026\2º Trimestre\"/>
    </mc:Choice>
  </mc:AlternateContent>
  <bookViews>
    <workbookView xWindow="0" yWindow="0" windowWidth="28800" windowHeight="12300" activeTab="2"/>
  </bookViews>
  <sheets>
    <sheet name="Stock Dívida Pública" sheetId="1" r:id="rId1"/>
    <sheet name="Emissão &amp; Desembolso" sheetId="2" r:id="rId2"/>
    <sheet name="Serviço Dívida Pública" sheetId="3" r:id="rId3"/>
  </sheets>
  <calcPr calcId="162913"/>
</workbook>
</file>

<file path=xl/calcChain.xml><?xml version="1.0" encoding="utf-8"?>
<calcChain xmlns="http://schemas.openxmlformats.org/spreadsheetml/2006/main">
  <c r="H14" i="1" l="1"/>
  <c r="F11" i="2" l="1"/>
  <c r="J11" i="2"/>
  <c r="K11" i="2"/>
  <c r="I11" i="2" l="1"/>
  <c r="I10" i="2"/>
  <c r="J10" i="2"/>
  <c r="K10" i="2"/>
  <c r="I9" i="2"/>
  <c r="J9" i="2"/>
  <c r="K9" i="2"/>
  <c r="H10" i="2"/>
  <c r="H9" i="2"/>
  <c r="C11" i="2"/>
  <c r="D11" i="2"/>
  <c r="E11" i="2"/>
  <c r="G11" i="2"/>
  <c r="H11" i="2"/>
  <c r="B11" i="2"/>
  <c r="C10" i="2"/>
  <c r="D10" i="2"/>
  <c r="E10" i="2"/>
  <c r="F10" i="2"/>
  <c r="G10" i="2"/>
  <c r="B10" i="2"/>
  <c r="F9" i="2"/>
  <c r="C9" i="2"/>
  <c r="D9" i="2"/>
  <c r="E9" i="2"/>
  <c r="G9" i="2"/>
  <c r="B9" i="2"/>
  <c r="E13" i="2" l="1"/>
  <c r="C18" i="2" l="1"/>
  <c r="D18" i="2"/>
  <c r="E18" i="2"/>
  <c r="F18" i="2"/>
  <c r="G18" i="2"/>
  <c r="H18" i="2"/>
  <c r="I18" i="2"/>
  <c r="J18" i="2"/>
  <c r="K18" i="2"/>
  <c r="C13" i="2"/>
  <c r="D13" i="2"/>
  <c r="F13" i="2"/>
  <c r="G13" i="2"/>
  <c r="H13" i="2"/>
  <c r="I13" i="2"/>
  <c r="J13" i="2"/>
  <c r="K13" i="2"/>
  <c r="C8" i="2"/>
  <c r="D8" i="2"/>
  <c r="E8" i="2"/>
  <c r="F8" i="2"/>
  <c r="G8" i="2"/>
  <c r="H8" i="2"/>
  <c r="I8" i="2"/>
  <c r="J8" i="2"/>
  <c r="K8" i="2"/>
  <c r="C23" i="2"/>
  <c r="D23" i="2"/>
  <c r="E23" i="2"/>
  <c r="F23" i="2"/>
  <c r="G23" i="2"/>
  <c r="H23" i="2"/>
  <c r="I23" i="2"/>
  <c r="J23" i="2"/>
  <c r="K23" i="2"/>
  <c r="F28" i="2" l="1"/>
  <c r="K28" i="2"/>
  <c r="J28" i="2"/>
  <c r="I28" i="2"/>
  <c r="C28" i="2"/>
  <c r="H28" i="2"/>
  <c r="G28" i="2"/>
  <c r="E28" i="2"/>
  <c r="D28" i="2"/>
  <c r="B8" i="2"/>
  <c r="B16" i="1" l="1"/>
  <c r="K22" i="3"/>
  <c r="I22" i="3"/>
  <c r="M16" i="3"/>
  <c r="L16" i="3"/>
  <c r="K16" i="3"/>
  <c r="J16" i="3"/>
  <c r="J22" i="3" s="1"/>
  <c r="I16" i="3"/>
  <c r="H16" i="3"/>
  <c r="H22" i="3" s="1"/>
  <c r="G16" i="3"/>
  <c r="G22" i="3" s="1"/>
  <c r="F16" i="3"/>
  <c r="F22" i="3" s="1"/>
  <c r="E16" i="3"/>
  <c r="E22" i="3" s="1"/>
  <c r="D16" i="3"/>
  <c r="D22" i="3" s="1"/>
  <c r="C16" i="3"/>
  <c r="C22" i="3" s="1"/>
  <c r="B16" i="3"/>
  <c r="B22" i="3" s="1"/>
  <c r="M15" i="3"/>
  <c r="L15" i="3"/>
  <c r="K15" i="3"/>
  <c r="K21" i="3" s="1"/>
  <c r="J15" i="3"/>
  <c r="J21" i="3" s="1"/>
  <c r="I15" i="3"/>
  <c r="I21" i="3" s="1"/>
  <c r="H15" i="3"/>
  <c r="H21" i="3" s="1"/>
  <c r="G15" i="3"/>
  <c r="G21" i="3" s="1"/>
  <c r="F15" i="3"/>
  <c r="F21" i="3" s="1"/>
  <c r="E15" i="3"/>
  <c r="E21" i="3" s="1"/>
  <c r="D15" i="3"/>
  <c r="D21" i="3" s="1"/>
  <c r="C15" i="3"/>
  <c r="C21" i="3" s="1"/>
  <c r="B15" i="3"/>
  <c r="B21" i="3" s="1"/>
  <c r="M14" i="3"/>
  <c r="M19" i="3" s="1"/>
  <c r="L14" i="3"/>
  <c r="L19" i="3" s="1"/>
  <c r="K14" i="3"/>
  <c r="K19" i="3" s="1"/>
  <c r="J14" i="3"/>
  <c r="J19" i="3" s="1"/>
  <c r="I14" i="3"/>
  <c r="I19" i="3" s="1"/>
  <c r="H14" i="3"/>
  <c r="H19" i="3" s="1"/>
  <c r="G14" i="3"/>
  <c r="G19" i="3" s="1"/>
  <c r="F14" i="3"/>
  <c r="F19" i="3" s="1"/>
  <c r="E14" i="3"/>
  <c r="E19" i="3" s="1"/>
  <c r="D14" i="3"/>
  <c r="D19" i="3" s="1"/>
  <c r="C14" i="3"/>
  <c r="C19" i="3" s="1"/>
  <c r="B14" i="3"/>
  <c r="B19" i="3" s="1"/>
  <c r="M13" i="3"/>
  <c r="M20" i="3" s="1"/>
  <c r="L13" i="3"/>
  <c r="K13" i="3"/>
  <c r="K20" i="3" s="1"/>
  <c r="J13" i="3"/>
  <c r="J20" i="3" s="1"/>
  <c r="I13" i="3"/>
  <c r="I20" i="3" s="1"/>
  <c r="H13" i="3"/>
  <c r="H20" i="3" s="1"/>
  <c r="G13" i="3"/>
  <c r="G20" i="3" s="1"/>
  <c r="F13" i="3"/>
  <c r="F20" i="3" s="1"/>
  <c r="E13" i="3"/>
  <c r="E20" i="3" s="1"/>
  <c r="D13" i="3"/>
  <c r="D20" i="3" s="1"/>
  <c r="C13" i="3"/>
  <c r="C20" i="3" s="1"/>
  <c r="B13" i="3"/>
  <c r="B20" i="3" s="1"/>
  <c r="M8" i="3"/>
  <c r="M18" i="3" s="1"/>
  <c r="L8" i="3"/>
  <c r="L18" i="3" s="1"/>
  <c r="K8" i="3"/>
  <c r="K18" i="3" s="1"/>
  <c r="J8" i="3"/>
  <c r="J18" i="3" s="1"/>
  <c r="I8" i="3"/>
  <c r="I18" i="3" s="1"/>
  <c r="E8" i="3"/>
  <c r="E18" i="3" s="1"/>
  <c r="G8" i="3" l="1"/>
  <c r="G18" i="3" s="1"/>
  <c r="C8" i="3"/>
  <c r="C18" i="3" s="1"/>
  <c r="B8" i="3"/>
  <c r="B18" i="3" s="1"/>
  <c r="D8" i="3"/>
  <c r="D18" i="3" s="1"/>
  <c r="F8" i="3"/>
  <c r="F18" i="3" s="1"/>
  <c r="H8" i="3"/>
  <c r="H18" i="3" s="1"/>
  <c r="B23" i="2" l="1"/>
  <c r="B28" i="2" s="1"/>
  <c r="B18" i="2"/>
  <c r="B13" i="2"/>
  <c r="B14" i="1" l="1"/>
  <c r="C14" i="1"/>
  <c r="D14" i="1"/>
  <c r="E14" i="1"/>
  <c r="B13" i="1"/>
  <c r="C13" i="1"/>
  <c r="D13" i="1"/>
  <c r="E13" i="1"/>
  <c r="B11" i="1"/>
  <c r="C11" i="1"/>
  <c r="C16" i="1" s="1"/>
  <c r="D11" i="1"/>
  <c r="D17" i="1" s="1"/>
  <c r="E11" i="1"/>
  <c r="E17" i="1" s="1"/>
  <c r="B17" i="1" l="1"/>
  <c r="E15" i="1"/>
  <c r="E16" i="1"/>
  <c r="D16" i="1"/>
  <c r="D15" i="1"/>
  <c r="C17" i="1"/>
  <c r="C15" i="1"/>
  <c r="B15" i="1"/>
  <c r="F14" i="1" l="1"/>
  <c r="G14" i="1"/>
  <c r="I14" i="1"/>
  <c r="F13" i="1"/>
  <c r="G13" i="1"/>
  <c r="H13" i="1"/>
  <c r="I13" i="1"/>
  <c r="F11" i="1"/>
  <c r="F17" i="1" s="1"/>
  <c r="G11" i="1"/>
  <c r="G17" i="1" s="1"/>
  <c r="H11" i="1"/>
  <c r="H17" i="1" s="1"/>
  <c r="I11" i="1"/>
  <c r="I17" i="1" s="1"/>
  <c r="I15" i="1" l="1"/>
  <c r="I16" i="1"/>
  <c r="F15" i="1"/>
  <c r="H16" i="1"/>
  <c r="G15" i="1"/>
  <c r="G16" i="1"/>
  <c r="H15" i="1"/>
  <c r="F16" i="1"/>
  <c r="J14" i="1"/>
  <c r="J13" i="1"/>
  <c r="J11" i="1"/>
  <c r="J17" i="1" s="1"/>
  <c r="J16" i="1" l="1"/>
  <c r="J15" i="1"/>
  <c r="K14" i="1"/>
  <c r="L14" i="1"/>
  <c r="M14" i="1"/>
  <c r="K13" i="1"/>
  <c r="L13" i="1"/>
  <c r="M13" i="1"/>
  <c r="K11" i="1"/>
  <c r="K15" i="1" s="1"/>
  <c r="L11" i="1"/>
  <c r="L16" i="1" s="1"/>
  <c r="M11" i="1"/>
  <c r="M17" i="1" s="1"/>
  <c r="K17" i="1" l="1"/>
  <c r="L17" i="1"/>
  <c r="K16" i="1"/>
  <c r="M16" i="1"/>
  <c r="M15" i="1"/>
  <c r="L15" i="1"/>
</calcChain>
</file>

<file path=xl/sharedStrings.xml><?xml version="1.0" encoding="utf-8"?>
<sst xmlns="http://schemas.openxmlformats.org/spreadsheetml/2006/main" count="80" uniqueCount="44">
  <si>
    <t>Anos</t>
  </si>
  <si>
    <t>PIB</t>
  </si>
  <si>
    <t>Juros Totais</t>
  </si>
  <si>
    <t>Juros Totais/ PIB</t>
  </si>
  <si>
    <t>Amortizações Totais/PIB</t>
  </si>
  <si>
    <t>% da divida Externa no total</t>
  </si>
  <si>
    <t>% da divida interna no total</t>
  </si>
  <si>
    <t>1º T</t>
  </si>
  <si>
    <t>2º T</t>
  </si>
  <si>
    <t>3º T</t>
  </si>
  <si>
    <t>4º T</t>
  </si>
  <si>
    <t>Stock da Dívida Interna/ PIB</t>
  </si>
  <si>
    <t>Stock da Dívida Externa / PIB</t>
  </si>
  <si>
    <t>Stock da Dívida Governo Central / PIB</t>
  </si>
  <si>
    <t>Serviço Total  da Dívida Pública</t>
  </si>
  <si>
    <t>Stock Total da Dívida do Governo Central</t>
  </si>
  <si>
    <t>Amortização da Dívida Interna</t>
  </si>
  <si>
    <t xml:space="preserve"> Juros da Dívida Interna</t>
  </si>
  <si>
    <t>Amortização da Dívida Externa</t>
  </si>
  <si>
    <t xml:space="preserve"> Juros da Dívida Externa</t>
  </si>
  <si>
    <t xml:space="preserve"> Amortizações Totais</t>
  </si>
  <si>
    <t xml:space="preserve"> Serviço Total da Dívida Interna</t>
  </si>
  <si>
    <t xml:space="preserve"> Serviço Total da Dívida Externa</t>
  </si>
  <si>
    <t>Stock da Dívida Externa</t>
  </si>
  <si>
    <t>Stock da Dívida Interna</t>
  </si>
  <si>
    <t xml:space="preserve"> Serviço Total da Dívida/PIB</t>
  </si>
  <si>
    <t>Obrigações de Tesouro</t>
  </si>
  <si>
    <t>Bilhetes de Tesouro</t>
  </si>
  <si>
    <t>Sistema Bancário</t>
  </si>
  <si>
    <t xml:space="preserve"> Outros Créditos</t>
  </si>
  <si>
    <t xml:space="preserve">   Dívida Interna </t>
  </si>
  <si>
    <t xml:space="preserve">   Dívida Externa</t>
  </si>
  <si>
    <t>Sistema Não Bancário</t>
  </si>
  <si>
    <t xml:space="preserve"> Serviço Total da Dívida Interna/PIB</t>
  </si>
  <si>
    <t xml:space="preserve"> Serviço Total da Dívida Externa/PIB</t>
  </si>
  <si>
    <t>Entradas Dívida Pública</t>
  </si>
  <si>
    <t xml:space="preserve">      1.1 Obrigações de Tesouro</t>
  </si>
  <si>
    <t xml:space="preserve">       1.2 Bilhetes de Tesouro</t>
  </si>
  <si>
    <t>1. Emissão:</t>
  </si>
  <si>
    <t>2. Desembolsos: Categoria de Credores</t>
  </si>
  <si>
    <t xml:space="preserve">       2.1 Multilateral</t>
  </si>
  <si>
    <t xml:space="preserve">        2.2 Bilateral</t>
  </si>
  <si>
    <t xml:space="preserve">       2.3 Comercial</t>
  </si>
  <si>
    <t>Total Entradas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</si>
</sst>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-[$€]* #,##0.000_-;\-[$€]* #,##0.000_-;_-[$€]* &quot;-&quot;??_-;_-@_-"/>
    <numFmt numFmtId="165" formatCode="_(* #,##0.00_);_(* \(#,##0.00\);_(* &quot;-&quot;??_);_(@_)"/>
    <numFmt numFmtId="166" formatCode="_(* #,##0.0_);_(* \(#,##0.0\);_(* &quot;-&quot;??_);_(@_)"/>
    <numFmt numFmtId="167" formatCode="0.0%"/>
    <numFmt numFmtId="168" formatCode="_-* #,##0.00\ _E_s_c_._-;\-* #,##0.00\ _E_s_c_._-;_-* &quot;-&quot;??\ _E_s_c_._-;_-@_-"/>
    <numFmt numFmtId="169" formatCode="#,##0.0"/>
    <numFmt numFmtId="170" formatCode="_-[$€]* #,##0.00_-;\-[$€]* #,##0.00_-;_-[$€]* &quot;-&quot;??_-;_-@_-"/>
    <numFmt numFmtId="171" formatCode="_([$€]* #,##0.00_);_([$€]* \(#,##0.00\);_([$€]* &quot;-&quot;??_);_(@_)"/>
    <numFmt numFmtId="172" formatCode="_-* #,##0.0_-;\-* #,##0.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name val="Times New Roman"/>
      <family val="1"/>
    </font>
    <font>
      <b/>
      <sz val="11"/>
      <color rgb="FF0000FF"/>
      <name val="Gill Sans MT"/>
      <family val="2"/>
    </font>
    <font>
      <b/>
      <sz val="11"/>
      <name val="Gill Sans MT"/>
      <family val="2"/>
    </font>
    <font>
      <sz val="11"/>
      <color theme="1"/>
      <name val="Gill Sans MT"/>
      <family val="2"/>
    </font>
    <font>
      <sz val="11"/>
      <name val="Gill Sans MT"/>
      <family val="2"/>
    </font>
    <font>
      <b/>
      <sz val="11"/>
      <color rgb="FF002060"/>
      <name val="Gill Sans MT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63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18" borderId="8" applyNumberFormat="0" applyAlignment="0" applyProtection="0"/>
    <xf numFmtId="0" fontId="9" fillId="0" borderId="9" applyNumberFormat="0" applyFill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6" borderId="0" applyNumberFormat="0" applyBorder="0" applyAlignment="0" applyProtection="0"/>
    <xf numFmtId="0" fontId="11" fillId="9" borderId="8" applyNumberFormat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2" fillId="5" borderId="0" applyNumberFormat="0" applyBorder="0" applyAlignment="0" applyProtection="0"/>
    <xf numFmtId="0" fontId="13" fillId="23" borderId="0" applyNumberFormat="0" applyBorder="0" applyAlignment="0" applyProtection="0"/>
    <xf numFmtId="0" fontId="2" fillId="0" borderId="0"/>
    <xf numFmtId="169" fontId="20" fillId="0" borderId="0"/>
    <xf numFmtId="0" fontId="1" fillId="0" borderId="0"/>
    <xf numFmtId="0" fontId="2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18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25" borderId="13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164" fontId="1" fillId="2" borderId="0" xfId="1" applyFill="1"/>
    <xf numFmtId="166" fontId="22" fillId="0" borderId="1" xfId="2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vertical="top" wrapText="1"/>
    </xf>
    <xf numFmtId="0" fontId="21" fillId="0" borderId="3" xfId="0" applyFont="1" applyFill="1" applyBorder="1" applyAlignment="1">
      <alignment vertical="top" wrapText="1"/>
    </xf>
    <xf numFmtId="164" fontId="23" fillId="0" borderId="3" xfId="1" applyFont="1" applyFill="1" applyBorder="1" applyAlignment="1">
      <alignment horizontal="center"/>
    </xf>
    <xf numFmtId="164" fontId="23" fillId="0" borderId="4" xfId="1" applyFont="1" applyFill="1" applyBorder="1" applyAlignment="1">
      <alignment horizontal="center"/>
    </xf>
    <xf numFmtId="164" fontId="24" fillId="0" borderId="1" xfId="1" applyFont="1" applyFill="1" applyBorder="1" applyAlignment="1">
      <alignment horizontal="left"/>
    </xf>
    <xf numFmtId="166" fontId="24" fillId="0" borderId="1" xfId="2" applyNumberFormat="1" applyFont="1" applyFill="1" applyBorder="1" applyAlignment="1">
      <alignment horizontal="center"/>
    </xf>
    <xf numFmtId="164" fontId="22" fillId="0" borderId="1" xfId="1" applyFont="1" applyFill="1" applyBorder="1" applyAlignment="1">
      <alignment horizontal="left"/>
    </xf>
    <xf numFmtId="164" fontId="24" fillId="0" borderId="2" xfId="1" applyFont="1" applyFill="1" applyBorder="1" applyAlignment="1">
      <alignment horizontal="left"/>
    </xf>
    <xf numFmtId="164" fontId="24" fillId="0" borderId="3" xfId="1" applyFont="1" applyFill="1" applyBorder="1" applyAlignment="1">
      <alignment horizontal="center"/>
    </xf>
    <xf numFmtId="166" fontId="24" fillId="0" borderId="3" xfId="2" applyNumberFormat="1" applyFont="1" applyFill="1" applyBorder="1" applyAlignment="1">
      <alignment horizontal="center"/>
    </xf>
    <xf numFmtId="166" fontId="24" fillId="0" borderId="4" xfId="2" applyNumberFormat="1" applyFont="1" applyFill="1" applyBorder="1" applyAlignment="1">
      <alignment horizontal="center"/>
    </xf>
    <xf numFmtId="167" fontId="24" fillId="0" borderId="1" xfId="3" applyNumberFormat="1" applyFont="1" applyFill="1" applyBorder="1" applyAlignment="1">
      <alignment horizontal="center"/>
    </xf>
    <xf numFmtId="167" fontId="22" fillId="0" borderId="1" xfId="3" applyNumberFormat="1" applyFont="1" applyFill="1" applyBorder="1" applyAlignment="1">
      <alignment horizontal="center"/>
    </xf>
    <xf numFmtId="0" fontId="0" fillId="0" borderId="1" xfId="0" applyBorder="1"/>
    <xf numFmtId="164" fontId="24" fillId="0" borderId="1" xfId="1" applyFont="1" applyFill="1" applyBorder="1" applyAlignment="1"/>
    <xf numFmtId="172" fontId="22" fillId="0" borderId="1" xfId="62" applyNumberFormat="1" applyFont="1" applyFill="1" applyBorder="1" applyAlignment="1"/>
    <xf numFmtId="164" fontId="22" fillId="0" borderId="1" xfId="1" applyFont="1" applyFill="1" applyBorder="1" applyAlignment="1">
      <alignment horizontal="right"/>
    </xf>
    <xf numFmtId="164" fontId="24" fillId="0" borderId="2" xfId="1" applyFont="1" applyFill="1" applyBorder="1" applyAlignment="1">
      <alignment horizontal="center"/>
    </xf>
    <xf numFmtId="164" fontId="24" fillId="0" borderId="3" xfId="1" applyFont="1" applyFill="1" applyBorder="1" applyAlignment="1">
      <alignment horizontal="center"/>
    </xf>
    <xf numFmtId="164" fontId="22" fillId="0" borderId="2" xfId="1" applyFont="1" applyFill="1" applyBorder="1" applyAlignment="1">
      <alignment horizontal="left"/>
    </xf>
    <xf numFmtId="164" fontId="22" fillId="0" borderId="3" xfId="1" applyFont="1" applyFill="1" applyBorder="1" applyAlignment="1">
      <alignment horizontal="left"/>
    </xf>
    <xf numFmtId="164" fontId="22" fillId="0" borderId="14" xfId="1" applyFont="1" applyFill="1" applyBorder="1" applyAlignment="1">
      <alignment horizontal="center"/>
    </xf>
    <xf numFmtId="164" fontId="22" fillId="0" borderId="15" xfId="1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top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center" wrapText="1"/>
    </xf>
  </cellXfs>
  <cellStyles count="63">
    <cellStyle name="20% - Cor1 2" xfId="5"/>
    <cellStyle name="20% - Cor2 2" xfId="6"/>
    <cellStyle name="20% - Cor3 2" xfId="7"/>
    <cellStyle name="20% - Cor4 2" xfId="8"/>
    <cellStyle name="20% - Cor5 2" xfId="9"/>
    <cellStyle name="20% - Cor6 2" xfId="10"/>
    <cellStyle name="40% - Cor1 2" xfId="11"/>
    <cellStyle name="40% - Cor2 2" xfId="12"/>
    <cellStyle name="40% - Cor3 2" xfId="13"/>
    <cellStyle name="40% - Cor4 2" xfId="14"/>
    <cellStyle name="40% - Cor5 2" xfId="15"/>
    <cellStyle name="40% - Cor6 2" xfId="16"/>
    <cellStyle name="60% - Cor1 2" xfId="17"/>
    <cellStyle name="60% - Cor2 2" xfId="18"/>
    <cellStyle name="60% - Cor3 2" xfId="19"/>
    <cellStyle name="60% - Cor4 2" xfId="20"/>
    <cellStyle name="60% - Cor5 2" xfId="21"/>
    <cellStyle name="60% - Cor6 2" xfId="22"/>
    <cellStyle name="Cabeçalho 1 2" xfId="23"/>
    <cellStyle name="Cabeçalho 2 2" xfId="24"/>
    <cellStyle name="Cabeçalho 3 2" xfId="25"/>
    <cellStyle name="Cabeçalho 4 2" xfId="26"/>
    <cellStyle name="Cálculo 2" xfId="27"/>
    <cellStyle name="Célula Ligada 2" xfId="28"/>
    <cellStyle name="Cor1 2" xfId="29"/>
    <cellStyle name="Cor2 2" xfId="30"/>
    <cellStyle name="Cor3 2" xfId="31"/>
    <cellStyle name="Cor4 2" xfId="32"/>
    <cellStyle name="Cor5 2" xfId="33"/>
    <cellStyle name="Cor6 2" xfId="34"/>
    <cellStyle name="Correcto 2" xfId="35"/>
    <cellStyle name="Entrada 2" xfId="36"/>
    <cellStyle name="Euro" xfId="37"/>
    <cellStyle name="Euro 2" xfId="38"/>
    <cellStyle name="Euro 3" xfId="39"/>
    <cellStyle name="Incorrecto 2" xfId="40"/>
    <cellStyle name="Neutro 2" xfId="41"/>
    <cellStyle name="Normal" xfId="0" builtinId="0"/>
    <cellStyle name="Normal 17" xfId="1"/>
    <cellStyle name="Normal 2" xfId="42"/>
    <cellStyle name="Normal 3" xfId="43"/>
    <cellStyle name="Normal 4" xfId="44"/>
    <cellStyle name="Normal 5" xfId="4"/>
    <cellStyle name="Nota 2" xfId="45"/>
    <cellStyle name="Percentagem" xfId="3" builtinId="5"/>
    <cellStyle name="Percentagem 2" xfId="47"/>
    <cellStyle name="Percentagem 3" xfId="48"/>
    <cellStyle name="Percentagem 4" xfId="49"/>
    <cellStyle name="Percentagem 4 2" xfId="50"/>
    <cellStyle name="Percentagem 5" xfId="46"/>
    <cellStyle name="Saída 2" xfId="51"/>
    <cellStyle name="Texto de Aviso 2" xfId="52"/>
    <cellStyle name="Texto Explicativo 2" xfId="53"/>
    <cellStyle name="Título 2" xfId="54"/>
    <cellStyle name="Total 2" xfId="55"/>
    <cellStyle name="Verificar Célula 2" xfId="56"/>
    <cellStyle name="Vírgula" xfId="62" builtinId="3"/>
    <cellStyle name="Vírgula 2" xfId="58"/>
    <cellStyle name="Vírgula 2 2 3 2" xfId="2"/>
    <cellStyle name="Vírgula 3" xfId="59"/>
    <cellStyle name="Vírgula 4" xfId="60"/>
    <cellStyle name="Vírgula 4 2" xfId="61"/>
    <cellStyle name="Vírgula 5" xfId="57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2514600</xdr:colOff>
      <xdr:row>3</xdr:row>
      <xdr:rowOff>177977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14600" cy="749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2428875</xdr:colOff>
      <xdr:row>2</xdr:row>
      <xdr:rowOff>200025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28875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2565491</xdr:colOff>
      <xdr:row>3</xdr:row>
      <xdr:rowOff>178373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2517866" cy="749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2" sqref="B32"/>
    </sheetView>
  </sheetViews>
  <sheetFormatPr defaultRowHeight="15" x14ac:dyDescent="0.25"/>
  <cols>
    <col min="1" max="1" width="44.140625" style="1" customWidth="1"/>
    <col min="2" max="2" width="11.85546875" style="1" customWidth="1"/>
    <col min="3" max="3" width="12.42578125" style="1" customWidth="1"/>
    <col min="4" max="7" width="11.5703125" style="1" customWidth="1"/>
    <col min="8" max="8" width="11.85546875" style="1" customWidth="1"/>
    <col min="9" max="9" width="12" style="1" customWidth="1"/>
    <col min="10" max="11" width="11.85546875" bestFit="1" customWidth="1"/>
    <col min="12" max="13" width="9.28515625" hidden="1" customWidth="1"/>
  </cols>
  <sheetData>
    <row r="4" spans="1:13" x14ac:dyDescent="0.25">
      <c r="A4"/>
      <c r="B4"/>
      <c r="C4"/>
      <c r="D4"/>
      <c r="E4"/>
      <c r="F4"/>
      <c r="G4"/>
      <c r="H4"/>
      <c r="I4"/>
    </row>
    <row r="5" spans="1:13" ht="17.25" x14ac:dyDescent="0.25">
      <c r="A5" s="31" t="s">
        <v>0</v>
      </c>
      <c r="B5" s="26">
        <v>2024</v>
      </c>
      <c r="C5" s="26"/>
      <c r="D5" s="26"/>
      <c r="E5" s="26"/>
      <c r="F5" s="26">
        <v>2025</v>
      </c>
      <c r="G5" s="26"/>
      <c r="H5" s="26"/>
      <c r="I5" s="26"/>
      <c r="J5" s="26">
        <v>2026</v>
      </c>
      <c r="K5" s="26"/>
      <c r="L5" s="26"/>
      <c r="M5" s="26"/>
    </row>
    <row r="6" spans="1:13" ht="17.25" x14ac:dyDescent="0.25">
      <c r="A6" s="31"/>
      <c r="B6" s="27" t="s">
        <v>7</v>
      </c>
      <c r="C6" s="27" t="s">
        <v>8</v>
      </c>
      <c r="D6" s="27" t="s">
        <v>9</v>
      </c>
      <c r="E6" s="27" t="s">
        <v>10</v>
      </c>
      <c r="F6" s="28" t="s">
        <v>7</v>
      </c>
      <c r="G6" s="28" t="s">
        <v>8</v>
      </c>
      <c r="H6" s="28" t="s">
        <v>9</v>
      </c>
      <c r="I6" s="28" t="s">
        <v>10</v>
      </c>
      <c r="J6" s="28" t="s">
        <v>7</v>
      </c>
      <c r="K6" s="28" t="s">
        <v>8</v>
      </c>
      <c r="L6" s="28" t="s">
        <v>9</v>
      </c>
      <c r="M6" s="28" t="s">
        <v>10</v>
      </c>
    </row>
    <row r="7" spans="1:13" ht="17.25" x14ac:dyDescent="0.35">
      <c r="A7" s="31" t="s">
        <v>1</v>
      </c>
      <c r="B7" s="2">
        <v>278639.71448605333</v>
      </c>
      <c r="C7" s="2">
        <v>279848.70229618525</v>
      </c>
      <c r="D7" s="2">
        <v>279848.70229618525</v>
      </c>
      <c r="E7" s="2">
        <v>277779.6905054723</v>
      </c>
      <c r="F7" s="2">
        <v>303246.48493546172</v>
      </c>
      <c r="G7" s="2">
        <v>303246.48493546172</v>
      </c>
      <c r="H7" s="2">
        <v>303246.48493546172</v>
      </c>
      <c r="I7" s="2">
        <v>303246.48493546172</v>
      </c>
      <c r="J7" s="2">
        <v>325485.97564765898</v>
      </c>
      <c r="K7" s="2">
        <v>326105.20497000002</v>
      </c>
      <c r="L7" s="2"/>
      <c r="M7" s="2"/>
    </row>
    <row r="8" spans="1:13" ht="17.25" x14ac:dyDescent="0.35">
      <c r="A8" s="3"/>
      <c r="B8" s="4"/>
      <c r="C8" s="4"/>
      <c r="D8" s="4"/>
      <c r="E8" s="4"/>
      <c r="F8" s="5"/>
      <c r="G8" s="5"/>
      <c r="H8" s="5"/>
      <c r="I8" s="5"/>
      <c r="J8" s="5"/>
      <c r="K8" s="5"/>
      <c r="L8" s="5"/>
      <c r="M8" s="6"/>
    </row>
    <row r="9" spans="1:13" ht="17.25" x14ac:dyDescent="0.35">
      <c r="A9" s="7" t="s">
        <v>23</v>
      </c>
      <c r="B9" s="8">
        <v>203238.49249658996</v>
      </c>
      <c r="C9" s="8">
        <v>204104.21693086682</v>
      </c>
      <c r="D9" s="8">
        <v>203539.08932533296</v>
      </c>
      <c r="E9" s="8">
        <v>210251.40563221538</v>
      </c>
      <c r="F9" s="8">
        <v>206661.7234497898</v>
      </c>
      <c r="G9" s="8">
        <v>200729.35120230066</v>
      </c>
      <c r="H9" s="8">
        <v>200399.13395679533</v>
      </c>
      <c r="I9" s="8">
        <v>201491.85700329565</v>
      </c>
      <c r="J9" s="8">
        <v>202459.18679905633</v>
      </c>
      <c r="K9" s="8">
        <v>200745.40132659653</v>
      </c>
      <c r="L9" s="8"/>
      <c r="M9" s="8"/>
    </row>
    <row r="10" spans="1:13" ht="17.25" x14ac:dyDescent="0.35">
      <c r="A10" s="7" t="s">
        <v>24</v>
      </c>
      <c r="B10" s="8">
        <v>97431.05525477379</v>
      </c>
      <c r="C10" s="8">
        <v>98026.346809478448</v>
      </c>
      <c r="D10" s="8">
        <v>98797.362811885323</v>
      </c>
      <c r="E10" s="8">
        <v>99100.653690336811</v>
      </c>
      <c r="F10" s="8">
        <v>96066.008268066274</v>
      </c>
      <c r="G10" s="8">
        <v>98196.051789387813</v>
      </c>
      <c r="H10" s="8">
        <v>100224.36337449073</v>
      </c>
      <c r="I10" s="8">
        <v>100875.53345892939</v>
      </c>
      <c r="J10" s="8">
        <v>101126.81742687037</v>
      </c>
      <c r="K10" s="8">
        <v>102980.41096979706</v>
      </c>
      <c r="L10" s="8"/>
      <c r="M10" s="8"/>
    </row>
    <row r="11" spans="1:13" ht="17.25" x14ac:dyDescent="0.35">
      <c r="A11" s="9" t="s">
        <v>15</v>
      </c>
      <c r="B11" s="2">
        <f t="shared" ref="B11:E11" si="0">B9+B10</f>
        <v>300669.54775136372</v>
      </c>
      <c r="C11" s="2">
        <f t="shared" si="0"/>
        <v>302130.5637403453</v>
      </c>
      <c r="D11" s="2">
        <f t="shared" si="0"/>
        <v>302336.45213721826</v>
      </c>
      <c r="E11" s="2">
        <f t="shared" si="0"/>
        <v>309352.05932255217</v>
      </c>
      <c r="F11" s="2">
        <f>F9+F10</f>
        <v>302727.73171785608</v>
      </c>
      <c r="G11" s="2">
        <f t="shared" ref="G11:I11" si="1">G9+G10</f>
        <v>298925.40299168846</v>
      </c>
      <c r="H11" s="2">
        <f>H9+H10</f>
        <v>300623.49733128608</v>
      </c>
      <c r="I11" s="2">
        <f t="shared" si="1"/>
        <v>302367.39046222507</v>
      </c>
      <c r="J11" s="2">
        <f>J9+J10</f>
        <v>303586.00422592671</v>
      </c>
      <c r="K11" s="2">
        <f t="shared" ref="K11:M11" si="2">+K9+K10</f>
        <v>303725.81229639356</v>
      </c>
      <c r="L11" s="2">
        <f t="shared" si="2"/>
        <v>0</v>
      </c>
      <c r="M11" s="2">
        <f t="shared" si="2"/>
        <v>0</v>
      </c>
    </row>
    <row r="12" spans="1:13" ht="17.25" x14ac:dyDescent="0.35">
      <c r="A12" s="10"/>
      <c r="B12" s="8"/>
      <c r="C12" s="8"/>
      <c r="D12" s="8"/>
      <c r="E12" s="8"/>
      <c r="F12" s="11"/>
      <c r="G12" s="11"/>
      <c r="H12" s="11"/>
      <c r="I12" s="11"/>
      <c r="J12" s="12"/>
      <c r="K12" s="12"/>
      <c r="L12" s="12"/>
      <c r="M12" s="13"/>
    </row>
    <row r="13" spans="1:13" ht="17.25" x14ac:dyDescent="0.35">
      <c r="A13" s="7" t="s">
        <v>12</v>
      </c>
      <c r="B13" s="14">
        <f t="shared" ref="B13:J13" si="3">B9/B7</f>
        <v>0.72939527974847462</v>
      </c>
      <c r="C13" s="14">
        <f t="shared" si="3"/>
        <v>0.72933772876619507</v>
      </c>
      <c r="D13" s="14">
        <f t="shared" si="3"/>
        <v>0.72731832470644087</v>
      </c>
      <c r="E13" s="14">
        <f t="shared" si="3"/>
        <v>0.75689984840008806</v>
      </c>
      <c r="F13" s="14">
        <f t="shared" si="3"/>
        <v>0.68149750686730126</v>
      </c>
      <c r="G13" s="14">
        <f t="shared" si="3"/>
        <v>0.66193463460927104</v>
      </c>
      <c r="H13" s="14">
        <f t="shared" si="3"/>
        <v>0.66084569454925479</v>
      </c>
      <c r="I13" s="14">
        <f t="shared" si="3"/>
        <v>0.66444910992514239</v>
      </c>
      <c r="J13" s="14">
        <f t="shared" si="3"/>
        <v>0.62202122962809292</v>
      </c>
      <c r="K13" s="14">
        <f>+K9/K7</f>
        <v>0.61558478143599105</v>
      </c>
      <c r="L13" s="14" t="e">
        <f>+L9/L7</f>
        <v>#DIV/0!</v>
      </c>
      <c r="M13" s="14" t="e">
        <f>+M9/M7</f>
        <v>#DIV/0!</v>
      </c>
    </row>
    <row r="14" spans="1:13" ht="17.25" x14ac:dyDescent="0.35">
      <c r="A14" s="7" t="s">
        <v>11</v>
      </c>
      <c r="B14" s="14">
        <f t="shared" ref="B14:H14" si="4">B10/B7</f>
        <v>0.34966679259804684</v>
      </c>
      <c r="C14" s="14">
        <f t="shared" si="4"/>
        <v>0.35028337099712431</v>
      </c>
      <c r="D14" s="14">
        <f t="shared" si="4"/>
        <v>0.35303848830187007</v>
      </c>
      <c r="E14" s="14">
        <f t="shared" si="4"/>
        <v>0.35675989670088754</v>
      </c>
      <c r="F14" s="14">
        <f t="shared" si="4"/>
        <v>0.3167918279036655</v>
      </c>
      <c r="G14" s="14">
        <f t="shared" si="4"/>
        <v>0.32381596050581207</v>
      </c>
      <c r="H14" s="14">
        <f t="shared" si="4"/>
        <v>0.33050461704715534</v>
      </c>
      <c r="I14" s="14">
        <f>I10/I7</f>
        <v>0.33265194642041168</v>
      </c>
      <c r="J14" s="14">
        <f>J10/J7</f>
        <v>0.31069485321340207</v>
      </c>
      <c r="K14" s="14">
        <f>+K10/K7</f>
        <v>0.3157889214901391</v>
      </c>
      <c r="L14" s="14" t="e">
        <f>+L10/L7</f>
        <v>#DIV/0!</v>
      </c>
      <c r="M14" s="14" t="e">
        <f>+M10/M7</f>
        <v>#DIV/0!</v>
      </c>
    </row>
    <row r="15" spans="1:13" ht="17.25" x14ac:dyDescent="0.35">
      <c r="A15" s="9" t="s">
        <v>13</v>
      </c>
      <c r="B15" s="15">
        <f t="shared" ref="B15:J15" si="5">B11/B7</f>
        <v>1.0790620723465214</v>
      </c>
      <c r="C15" s="15">
        <f t="shared" si="5"/>
        <v>1.0796210997633195</v>
      </c>
      <c r="D15" s="15">
        <f t="shared" si="5"/>
        <v>1.0803568130083108</v>
      </c>
      <c r="E15" s="15">
        <f t="shared" si="5"/>
        <v>1.1136597451009755</v>
      </c>
      <c r="F15" s="15">
        <f t="shared" si="5"/>
        <v>0.99828933477096682</v>
      </c>
      <c r="G15" s="15">
        <f t="shared" si="5"/>
        <v>0.98575059511508312</v>
      </c>
      <c r="H15" s="15">
        <f t="shared" si="5"/>
        <v>0.99135031159641018</v>
      </c>
      <c r="I15" s="15">
        <f t="shared" si="5"/>
        <v>0.99710105634555424</v>
      </c>
      <c r="J15" s="15">
        <f t="shared" si="5"/>
        <v>0.93271608284149499</v>
      </c>
      <c r="K15" s="15">
        <f>+K11/K7</f>
        <v>0.93137370292613009</v>
      </c>
      <c r="L15" s="15" t="e">
        <f>+L11/L7</f>
        <v>#DIV/0!</v>
      </c>
      <c r="M15" s="15" t="e">
        <f>+M11/M7</f>
        <v>#DIV/0!</v>
      </c>
    </row>
    <row r="16" spans="1:13" ht="17.25" x14ac:dyDescent="0.35">
      <c r="A16" s="7" t="s">
        <v>5</v>
      </c>
      <c r="B16" s="14">
        <f t="shared" ref="B16:J16" si="6">B9/B11</f>
        <v>0.67595303221281455</v>
      </c>
      <c r="C16" s="14">
        <f t="shared" si="6"/>
        <v>0.67554971732775926</v>
      </c>
      <c r="D16" s="14">
        <f t="shared" si="6"/>
        <v>0.67322047304092469</v>
      </c>
      <c r="E16" s="14">
        <f t="shared" si="6"/>
        <v>0.67965090031287778</v>
      </c>
      <c r="F16" s="14">
        <f t="shared" si="6"/>
        <v>0.68266531869105296</v>
      </c>
      <c r="G16" s="14">
        <f t="shared" si="6"/>
        <v>0.67150315494558988</v>
      </c>
      <c r="H16" s="14">
        <f t="shared" si="6"/>
        <v>0.66661167784884146</v>
      </c>
      <c r="I16" s="14">
        <f t="shared" si="6"/>
        <v>0.66638091063747873</v>
      </c>
      <c r="J16" s="14">
        <f t="shared" si="6"/>
        <v>0.66689235992706553</v>
      </c>
      <c r="K16" s="14">
        <f>+K9/K11</f>
        <v>0.66094284120540048</v>
      </c>
      <c r="L16" s="14" t="e">
        <f>+L9/L11</f>
        <v>#DIV/0!</v>
      </c>
      <c r="M16" s="14" t="e">
        <f>+M9/M11</f>
        <v>#DIV/0!</v>
      </c>
    </row>
    <row r="17" spans="1:13" ht="17.25" x14ac:dyDescent="0.35">
      <c r="A17" s="7" t="s">
        <v>6</v>
      </c>
      <c r="B17" s="14">
        <f t="shared" ref="B17:J17" si="7">B10/B11</f>
        <v>0.3240469677871855</v>
      </c>
      <c r="C17" s="14">
        <f t="shared" si="7"/>
        <v>0.32445028267224063</v>
      </c>
      <c r="D17" s="14">
        <f t="shared" si="7"/>
        <v>0.32677952695907542</v>
      </c>
      <c r="E17" s="14">
        <f t="shared" si="7"/>
        <v>0.32034909968712222</v>
      </c>
      <c r="F17" s="14">
        <f t="shared" si="7"/>
        <v>0.31733468130894704</v>
      </c>
      <c r="G17" s="14">
        <f t="shared" si="7"/>
        <v>0.32849684505441018</v>
      </c>
      <c r="H17" s="14">
        <f t="shared" si="7"/>
        <v>0.33338832215115843</v>
      </c>
      <c r="I17" s="14">
        <f t="shared" si="7"/>
        <v>0.33361908936252116</v>
      </c>
      <c r="J17" s="14">
        <f t="shared" si="7"/>
        <v>0.33310764007293453</v>
      </c>
      <c r="K17" s="14">
        <f>+K10/K11</f>
        <v>0.33905715879459958</v>
      </c>
      <c r="L17" s="14" t="e">
        <f>+L10/L11</f>
        <v>#DIV/0!</v>
      </c>
      <c r="M17" s="14" t="e">
        <f>+M10/M11</f>
        <v>#DIV/0!</v>
      </c>
    </row>
  </sheetData>
  <mergeCells count="3">
    <mergeCell ref="J5:M5"/>
    <mergeCell ref="F5:I5"/>
    <mergeCell ref="B5:E5"/>
  </mergeCells>
  <pageMargins left="0.7" right="0.7" top="0.75" bottom="0.75" header="0.3" footer="0.3"/>
  <pageSetup paperSize="9" orientation="portrait" r:id="rId1"/>
  <ignoredErrors>
    <ignoredError sqref="K16:K17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showGridLines="0" workbookViewId="0">
      <pane xSplit="1" ySplit="8" topLeftCell="B9" activePane="bottomRight" state="frozen"/>
      <selection pane="topRight" activeCell="C1" sqref="C1"/>
      <selection pane="bottomLeft" activeCell="A9" sqref="A9"/>
      <selection pane="bottomRight" activeCell="B13" sqref="B13"/>
    </sheetView>
  </sheetViews>
  <sheetFormatPr defaultRowHeight="15" x14ac:dyDescent="0.25"/>
  <cols>
    <col min="1" max="1" width="40.7109375" customWidth="1"/>
    <col min="2" max="2" width="12.85546875" bestFit="1" customWidth="1"/>
    <col min="3" max="3" width="11" customWidth="1"/>
    <col min="4" max="4" width="10.7109375" customWidth="1"/>
    <col min="5" max="5" width="11" customWidth="1"/>
    <col min="6" max="6" width="9.85546875" customWidth="1"/>
    <col min="7" max="7" width="10.7109375" customWidth="1"/>
    <col min="8" max="8" width="12" customWidth="1"/>
    <col min="9" max="9" width="10.42578125" customWidth="1"/>
    <col min="10" max="10" width="10.140625" customWidth="1"/>
    <col min="11" max="11" width="11" customWidth="1"/>
  </cols>
  <sheetData>
    <row r="2" spans="1:11" ht="21" customHeight="1" x14ac:dyDescent="0.25"/>
    <row r="3" spans="1:11" ht="17.25" customHeight="1" x14ac:dyDescent="0.25"/>
    <row r="4" spans="1:11" ht="17.25" x14ac:dyDescent="0.25">
      <c r="A4" s="29" t="s">
        <v>0</v>
      </c>
      <c r="B4" s="30">
        <v>2024</v>
      </c>
      <c r="C4" s="30"/>
      <c r="D4" s="30"/>
      <c r="E4" s="30"/>
      <c r="F4" s="30">
        <v>2025</v>
      </c>
      <c r="G4" s="30"/>
      <c r="H4" s="30"/>
      <c r="I4" s="30"/>
      <c r="J4" s="30">
        <v>2026</v>
      </c>
      <c r="K4" s="30"/>
    </row>
    <row r="5" spans="1:11" ht="17.25" x14ac:dyDescent="0.25">
      <c r="A5" s="29"/>
      <c r="B5" s="31" t="s">
        <v>7</v>
      </c>
      <c r="C5" s="31" t="s">
        <v>8</v>
      </c>
      <c r="D5" s="31" t="s">
        <v>9</v>
      </c>
      <c r="E5" s="31" t="s">
        <v>10</v>
      </c>
      <c r="F5" s="32" t="s">
        <v>7</v>
      </c>
      <c r="G5" s="32" t="s">
        <v>8</v>
      </c>
      <c r="H5" s="32" t="s">
        <v>9</v>
      </c>
      <c r="I5" s="32" t="s">
        <v>10</v>
      </c>
      <c r="J5" s="32" t="s">
        <v>7</v>
      </c>
      <c r="K5" s="32" t="s">
        <v>8</v>
      </c>
    </row>
    <row r="6" spans="1:11" ht="17.25" x14ac:dyDescent="0.35">
      <c r="A6" s="24" t="s">
        <v>35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17.25" x14ac:dyDescent="0.35">
      <c r="A7" s="22" t="s">
        <v>30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17.25" x14ac:dyDescent="0.35">
      <c r="A8" s="9" t="s">
        <v>38</v>
      </c>
      <c r="B8" s="2">
        <f>B9+B10+B11</f>
        <v>6789.0090762990058</v>
      </c>
      <c r="C8" s="2">
        <f t="shared" ref="C8:K8" si="0">C9+C10+C11</f>
        <v>11623.9289496364</v>
      </c>
      <c r="D8" s="2">
        <f t="shared" si="0"/>
        <v>15534.576693718045</v>
      </c>
      <c r="E8" s="2">
        <f t="shared" si="0"/>
        <v>19934.707422890344</v>
      </c>
      <c r="F8" s="2">
        <f t="shared" si="0"/>
        <v>2384.1580974235312</v>
      </c>
      <c r="G8" s="2">
        <f t="shared" si="0"/>
        <v>9272.5321721933324</v>
      </c>
      <c r="H8" s="2">
        <f t="shared" si="0"/>
        <v>17460.773466226805</v>
      </c>
      <c r="I8" s="2">
        <f t="shared" si="0"/>
        <v>24492.440323226809</v>
      </c>
      <c r="J8" s="2">
        <f t="shared" si="0"/>
        <v>5594.3476783100768</v>
      </c>
      <c r="K8" s="2">
        <f t="shared" si="0"/>
        <v>11960.156629934865</v>
      </c>
    </row>
    <row r="9" spans="1:11" ht="17.25" x14ac:dyDescent="0.35">
      <c r="A9" s="17" t="s">
        <v>36</v>
      </c>
      <c r="B9" s="8">
        <f>+B14+B19</f>
        <v>5400</v>
      </c>
      <c r="C9" s="8">
        <f t="shared" ref="C9:G9" si="1">+C14+C19</f>
        <v>9736.5380000000005</v>
      </c>
      <c r="D9" s="8">
        <f t="shared" si="1"/>
        <v>12151.538</v>
      </c>
      <c r="E9" s="8">
        <f t="shared" si="1"/>
        <v>15167.687999999998</v>
      </c>
      <c r="F9" s="8">
        <f>+F14+F19</f>
        <v>1071.016975964696</v>
      </c>
      <c r="G9" s="8">
        <f t="shared" si="1"/>
        <v>1516.002</v>
      </c>
      <c r="H9" s="8">
        <f>+H14+H19</f>
        <v>8900</v>
      </c>
      <c r="I9" s="8">
        <f t="shared" ref="I9:K9" si="2">+I14+I19</f>
        <v>15956.036</v>
      </c>
      <c r="J9" s="8">
        <f t="shared" si="2"/>
        <v>1620.01</v>
      </c>
      <c r="K9" s="8">
        <f t="shared" si="2"/>
        <v>4803.5</v>
      </c>
    </row>
    <row r="10" spans="1:11" ht="17.25" x14ac:dyDescent="0.35">
      <c r="A10" s="7" t="s">
        <v>37</v>
      </c>
      <c r="B10" s="8">
        <f>+B15+B20</f>
        <v>1389.0090762990053</v>
      </c>
      <c r="C10" s="8">
        <f t="shared" ref="C10:G10" si="3">+C15+C20</f>
        <v>1886.5472986363984</v>
      </c>
      <c r="D10" s="8">
        <f t="shared" si="3"/>
        <v>3371.6195257180443</v>
      </c>
      <c r="E10" s="8">
        <f t="shared" si="3"/>
        <v>4762.7240948903454</v>
      </c>
      <c r="F10" s="8">
        <f t="shared" si="3"/>
        <v>1306.2265504588354</v>
      </c>
      <c r="G10" s="8">
        <f t="shared" si="3"/>
        <v>7739.2690281933328</v>
      </c>
      <c r="H10" s="8">
        <f>+H15+H20</f>
        <v>8536.404323226805</v>
      </c>
      <c r="I10" s="8">
        <f t="shared" ref="I10:K10" si="4">+I15+I20</f>
        <v>8536.4043232268086</v>
      </c>
      <c r="J10" s="8">
        <f t="shared" si="4"/>
        <v>3967.8558643100773</v>
      </c>
      <c r="K10" s="8">
        <f t="shared" si="4"/>
        <v>7141.246698934865</v>
      </c>
    </row>
    <row r="11" spans="1:11" ht="17.25" x14ac:dyDescent="0.35">
      <c r="A11" s="7" t="s">
        <v>29</v>
      </c>
      <c r="B11" s="8">
        <f>+B16</f>
        <v>0</v>
      </c>
      <c r="C11" s="8">
        <f t="shared" ref="C11:K11" si="5">+C16</f>
        <v>0.84365100000037807</v>
      </c>
      <c r="D11" s="8">
        <f t="shared" si="5"/>
        <v>11.419168000000099</v>
      </c>
      <c r="E11" s="8">
        <f t="shared" si="5"/>
        <v>4.2953280000002758</v>
      </c>
      <c r="F11" s="8">
        <f t="shared" si="5"/>
        <v>6.9145709999999596</v>
      </c>
      <c r="G11" s="8">
        <f t="shared" si="5"/>
        <v>17.261143999999724</v>
      </c>
      <c r="H11" s="8">
        <f t="shared" si="5"/>
        <v>24.369142999999802</v>
      </c>
      <c r="I11" s="8">
        <f t="shared" si="5"/>
        <v>0</v>
      </c>
      <c r="J11" s="8">
        <f t="shared" si="5"/>
        <v>6.4818139999998152</v>
      </c>
      <c r="K11" s="8">
        <f t="shared" si="5"/>
        <v>15.409931000000213</v>
      </c>
    </row>
    <row r="12" spans="1:11" ht="17.25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17.25" x14ac:dyDescent="0.35">
      <c r="A13" s="9" t="s">
        <v>28</v>
      </c>
      <c r="B13" s="2">
        <f>+B14+B15+B16</f>
        <v>3704.9562820751789</v>
      </c>
      <c r="C13" s="2">
        <f t="shared" ref="C13:K13" si="6">+C14+C15+C16</f>
        <v>7170.3373158168215</v>
      </c>
      <c r="D13" s="2">
        <f t="shared" si="6"/>
        <v>10248.434299265124</v>
      </c>
      <c r="E13" s="2">
        <f t="shared" si="6"/>
        <v>11520.373002265123</v>
      </c>
      <c r="F13" s="2">
        <f t="shared" si="6"/>
        <v>1077.9315469646961</v>
      </c>
      <c r="G13" s="2">
        <f t="shared" si="6"/>
        <v>4488.9776196290186</v>
      </c>
      <c r="H13" s="2">
        <f t="shared" si="6"/>
        <v>8722.6333212601876</v>
      </c>
      <c r="I13" s="2">
        <f t="shared" si="6"/>
        <v>11732.484178260191</v>
      </c>
      <c r="J13" s="2">
        <f t="shared" si="6"/>
        <v>1226.5591792093021</v>
      </c>
      <c r="K13" s="2">
        <f t="shared" si="6"/>
        <v>3135.188271115233</v>
      </c>
    </row>
    <row r="14" spans="1:11" ht="17.25" x14ac:dyDescent="0.35">
      <c r="A14" s="7" t="s">
        <v>26</v>
      </c>
      <c r="B14" s="8">
        <v>3009.0880000000002</v>
      </c>
      <c r="C14" s="8">
        <v>6149.7280000000001</v>
      </c>
      <c r="D14" s="8">
        <v>8174.7280000000001</v>
      </c>
      <c r="E14" s="8">
        <v>8760.6139999999996</v>
      </c>
      <c r="F14" s="8">
        <v>1071.016975964696</v>
      </c>
      <c r="G14" s="8">
        <v>1146.538</v>
      </c>
      <c r="H14" s="8">
        <v>5284.5159999999996</v>
      </c>
      <c r="I14" s="8">
        <v>8318.7360000000008</v>
      </c>
      <c r="J14" s="8">
        <v>1057.915</v>
      </c>
      <c r="K14" s="8">
        <v>2222.2600000000002</v>
      </c>
    </row>
    <row r="15" spans="1:11" ht="17.25" x14ac:dyDescent="0.35">
      <c r="A15" s="7" t="s">
        <v>27</v>
      </c>
      <c r="B15" s="8">
        <v>695.86828207517863</v>
      </c>
      <c r="C15" s="8">
        <v>1019.7656648168215</v>
      </c>
      <c r="D15" s="8">
        <v>2062.2871312651237</v>
      </c>
      <c r="E15" s="8">
        <v>2755.4636742651237</v>
      </c>
      <c r="F15" s="8">
        <v>0</v>
      </c>
      <c r="G15" s="8">
        <v>3325.178475629019</v>
      </c>
      <c r="H15" s="8">
        <v>3413.7481782601881</v>
      </c>
      <c r="I15" s="8">
        <v>3413.7481782601899</v>
      </c>
      <c r="J15" s="8">
        <v>162.16236520930232</v>
      </c>
      <c r="K15" s="8">
        <v>897.51834011523272</v>
      </c>
    </row>
    <row r="16" spans="1:11" ht="17.25" x14ac:dyDescent="0.35">
      <c r="A16" s="7" t="s">
        <v>29</v>
      </c>
      <c r="B16" s="8">
        <v>0</v>
      </c>
      <c r="C16" s="8">
        <v>0.84365100000037807</v>
      </c>
      <c r="D16" s="8">
        <v>11.419168000000099</v>
      </c>
      <c r="E16" s="8">
        <v>4.2953280000002758</v>
      </c>
      <c r="F16" s="8">
        <v>6.9145709999999596</v>
      </c>
      <c r="G16" s="8">
        <v>17.261143999999724</v>
      </c>
      <c r="H16" s="8">
        <v>24.369142999999802</v>
      </c>
      <c r="I16" s="8">
        <v>0</v>
      </c>
      <c r="J16" s="8">
        <v>6.4818139999998152</v>
      </c>
      <c r="K16" s="8">
        <v>15.409931000000213</v>
      </c>
    </row>
    <row r="17" spans="1:11" ht="17.25" x14ac:dyDescent="0.35">
      <c r="A17" s="7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ht="17.25" x14ac:dyDescent="0.35">
      <c r="A18" s="9" t="s">
        <v>32</v>
      </c>
      <c r="B18" s="2">
        <f>+B19+B20</f>
        <v>3084.0527942238264</v>
      </c>
      <c r="C18" s="2">
        <f t="shared" ref="C18:K18" si="7">+C19+C20</f>
        <v>4453.5916338195766</v>
      </c>
      <c r="D18" s="2">
        <f t="shared" si="7"/>
        <v>5286.1423944529206</v>
      </c>
      <c r="E18" s="2">
        <f t="shared" si="7"/>
        <v>8414.3344206252204</v>
      </c>
      <c r="F18" s="2">
        <f t="shared" si="7"/>
        <v>1306.2265504588354</v>
      </c>
      <c r="G18" s="2">
        <f t="shared" si="7"/>
        <v>4783.5545525643138</v>
      </c>
      <c r="H18" s="2">
        <f t="shared" si="7"/>
        <v>8738.1401449666173</v>
      </c>
      <c r="I18" s="2">
        <f t="shared" si="7"/>
        <v>12759.956144966618</v>
      </c>
      <c r="J18" s="2">
        <f t="shared" si="7"/>
        <v>4367.788499100775</v>
      </c>
      <c r="K18" s="2">
        <f t="shared" si="7"/>
        <v>8824.9683588196312</v>
      </c>
    </row>
    <row r="19" spans="1:11" ht="17.25" x14ac:dyDescent="0.35">
      <c r="A19" s="7" t="s">
        <v>26</v>
      </c>
      <c r="B19" s="8">
        <v>2390.9119999999998</v>
      </c>
      <c r="C19" s="8">
        <v>3586.81</v>
      </c>
      <c r="D19" s="8">
        <v>3976.81</v>
      </c>
      <c r="E19" s="8">
        <v>6407.0739999999996</v>
      </c>
      <c r="F19" s="8">
        <v>0</v>
      </c>
      <c r="G19" s="8">
        <v>369.464</v>
      </c>
      <c r="H19" s="8">
        <v>3615.4839999999999</v>
      </c>
      <c r="I19" s="8">
        <v>7637.3</v>
      </c>
      <c r="J19" s="8">
        <v>562.09500000000003</v>
      </c>
      <c r="K19" s="8">
        <v>2581.2399999999998</v>
      </c>
    </row>
    <row r="20" spans="1:11" ht="17.25" x14ac:dyDescent="0.35">
      <c r="A20" s="7" t="s">
        <v>27</v>
      </c>
      <c r="B20" s="8">
        <v>693.14079422382667</v>
      </c>
      <c r="C20" s="8">
        <v>866.78163381957688</v>
      </c>
      <c r="D20" s="8">
        <v>1309.3323944529204</v>
      </c>
      <c r="E20" s="8">
        <v>2007.2604206252215</v>
      </c>
      <c r="F20" s="8">
        <v>1306.2265504588354</v>
      </c>
      <c r="G20" s="8">
        <v>4414.0905525643138</v>
      </c>
      <c r="H20" s="8">
        <v>5122.6561449666178</v>
      </c>
      <c r="I20" s="8">
        <v>5122.6561449666178</v>
      </c>
      <c r="J20" s="8">
        <v>3805.6934991007752</v>
      </c>
      <c r="K20" s="8">
        <v>6243.7283588196324</v>
      </c>
    </row>
    <row r="21" spans="1:11" ht="17.25" x14ac:dyDescent="0.3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1" ht="17.25" x14ac:dyDescent="0.35">
      <c r="A22" s="22" t="s">
        <v>31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ht="17.25" x14ac:dyDescent="0.35">
      <c r="A23" s="9" t="s">
        <v>39</v>
      </c>
      <c r="B23" s="2">
        <f>+B24+B25+B26</f>
        <v>2472.2616584791604</v>
      </c>
      <c r="C23" s="2">
        <f t="shared" ref="C23:K23" si="8">+C24+C25+C26</f>
        <v>6581.4171673855526</v>
      </c>
      <c r="D23" s="2">
        <f t="shared" si="8"/>
        <v>7330.9057303948739</v>
      </c>
      <c r="E23" s="2">
        <f t="shared" si="8"/>
        <v>10864.639464170483</v>
      </c>
      <c r="F23" s="2">
        <f t="shared" si="8"/>
        <v>2254.1172241116296</v>
      </c>
      <c r="G23" s="2">
        <f t="shared" si="8"/>
        <v>5156.1732444164018</v>
      </c>
      <c r="H23" s="2">
        <f t="shared" si="8"/>
        <v>7353.0173844817318</v>
      </c>
      <c r="I23" s="2">
        <f t="shared" si="8"/>
        <v>11509.69394127779</v>
      </c>
      <c r="J23" s="2">
        <f t="shared" si="8"/>
        <v>1196.4818251470101</v>
      </c>
      <c r="K23" s="2">
        <f t="shared" si="8"/>
        <v>2506.9157961158808</v>
      </c>
    </row>
    <row r="24" spans="1:11" ht="17.25" x14ac:dyDescent="0.35">
      <c r="A24" s="7" t="s">
        <v>40</v>
      </c>
      <c r="B24" s="8">
        <v>2425.0561003972603</v>
      </c>
      <c r="C24" s="8">
        <v>6492.90925408565</v>
      </c>
      <c r="D24" s="8">
        <v>7127.328917277071</v>
      </c>
      <c r="E24" s="8">
        <v>10661.06265105268</v>
      </c>
      <c r="F24" s="8">
        <v>2168.1685426391596</v>
      </c>
      <c r="G24" s="8">
        <v>4982.3535599439319</v>
      </c>
      <c r="H24" s="8">
        <v>7175.389700009262</v>
      </c>
      <c r="I24" s="8">
        <v>11278.286520330899</v>
      </c>
      <c r="J24" s="8">
        <v>1196.4818251470101</v>
      </c>
      <c r="K24" s="8">
        <v>2465.0709471158807</v>
      </c>
    </row>
    <row r="25" spans="1:11" ht="17.25" x14ac:dyDescent="0.35">
      <c r="A25" s="7" t="s">
        <v>41</v>
      </c>
      <c r="B25" s="8">
        <v>47.205558081900001</v>
      </c>
      <c r="C25" s="8">
        <v>88.507913299903009</v>
      </c>
      <c r="D25" s="8">
        <v>203.576813117803</v>
      </c>
      <c r="E25" s="8">
        <v>203.576813117803</v>
      </c>
      <c r="F25" s="8">
        <v>85.948681472470014</v>
      </c>
      <c r="G25" s="8">
        <v>173.81968447247002</v>
      </c>
      <c r="H25" s="8">
        <v>177.62768447247001</v>
      </c>
      <c r="I25" s="8">
        <v>231.40742094689003</v>
      </c>
      <c r="J25" s="8">
        <v>0</v>
      </c>
      <c r="K25" s="8">
        <v>41.844849000000004</v>
      </c>
    </row>
    <row r="26" spans="1:11" ht="17.25" x14ac:dyDescent="0.35">
      <c r="A26" s="7" t="s">
        <v>42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</row>
    <row r="28" spans="1:11" ht="17.25" x14ac:dyDescent="0.35">
      <c r="A28" s="19" t="s">
        <v>43</v>
      </c>
      <c r="B28" s="18">
        <f>+B8+B23</f>
        <v>9261.2707347781652</v>
      </c>
      <c r="C28" s="18">
        <f t="shared" ref="C28:K28" si="9">+C8+C23</f>
        <v>18205.346117021953</v>
      </c>
      <c r="D28" s="18">
        <f t="shared" si="9"/>
        <v>22865.482424112917</v>
      </c>
      <c r="E28" s="18">
        <f t="shared" si="9"/>
        <v>30799.346887060827</v>
      </c>
      <c r="F28" s="18">
        <f t="shared" si="9"/>
        <v>4638.2753215351604</v>
      </c>
      <c r="G28" s="18">
        <f t="shared" si="9"/>
        <v>14428.705416609733</v>
      </c>
      <c r="H28" s="18">
        <f t="shared" si="9"/>
        <v>24813.790850708538</v>
      </c>
      <c r="I28" s="18">
        <f t="shared" si="9"/>
        <v>36002.134264504595</v>
      </c>
      <c r="J28" s="18">
        <f t="shared" si="9"/>
        <v>6790.8295034570874</v>
      </c>
      <c r="K28" s="18">
        <f t="shared" si="9"/>
        <v>14467.072426050745</v>
      </c>
    </row>
  </sheetData>
  <mergeCells count="9">
    <mergeCell ref="A21:K21"/>
    <mergeCell ref="A22:K22"/>
    <mergeCell ref="A7:K7"/>
    <mergeCell ref="A4:A5"/>
    <mergeCell ref="B4:E4"/>
    <mergeCell ref="F4:I4"/>
    <mergeCell ref="J4:K4"/>
    <mergeCell ref="A6:K6"/>
    <mergeCell ref="A12:K1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22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5" sqref="A15"/>
    </sheetView>
  </sheetViews>
  <sheetFormatPr defaultRowHeight="15" x14ac:dyDescent="0.25"/>
  <cols>
    <col min="1" max="1" width="44.140625" style="1" customWidth="1"/>
    <col min="2" max="2" width="11.85546875" style="1" customWidth="1"/>
    <col min="3" max="3" width="12.42578125" style="1" customWidth="1"/>
    <col min="4" max="7" width="11.5703125" style="1" customWidth="1"/>
    <col min="8" max="8" width="11.85546875" style="1" customWidth="1"/>
    <col min="9" max="9" width="12" style="1" customWidth="1"/>
    <col min="10" max="11" width="11.85546875" bestFit="1" customWidth="1"/>
    <col min="12" max="13" width="9.28515625" hidden="1" customWidth="1"/>
  </cols>
  <sheetData>
    <row r="4" spans="1:13" x14ac:dyDescent="0.25">
      <c r="A4"/>
      <c r="B4"/>
      <c r="C4"/>
      <c r="D4"/>
      <c r="E4"/>
      <c r="F4"/>
      <c r="G4"/>
      <c r="H4"/>
      <c r="I4"/>
    </row>
    <row r="5" spans="1:13" ht="17.25" x14ac:dyDescent="0.25">
      <c r="A5" s="29" t="s">
        <v>0</v>
      </c>
      <c r="B5" s="30">
        <v>2024</v>
      </c>
      <c r="C5" s="30"/>
      <c r="D5" s="30"/>
      <c r="E5" s="30"/>
      <c r="F5" s="30">
        <v>2025</v>
      </c>
      <c r="G5" s="30"/>
      <c r="H5" s="30"/>
      <c r="I5" s="30"/>
      <c r="J5" s="30">
        <v>2026</v>
      </c>
      <c r="K5" s="30"/>
      <c r="L5" s="30"/>
      <c r="M5" s="30"/>
    </row>
    <row r="6" spans="1:13" ht="17.25" x14ac:dyDescent="0.25">
      <c r="A6" s="29"/>
      <c r="B6" s="31" t="s">
        <v>7</v>
      </c>
      <c r="C6" s="31" t="s">
        <v>8</v>
      </c>
      <c r="D6" s="31" t="s">
        <v>9</v>
      </c>
      <c r="E6" s="31" t="s">
        <v>10</v>
      </c>
      <c r="F6" s="32" t="s">
        <v>7</v>
      </c>
      <c r="G6" s="32" t="s">
        <v>8</v>
      </c>
      <c r="H6" s="32" t="s">
        <v>9</v>
      </c>
      <c r="I6" s="32" t="s">
        <v>10</v>
      </c>
      <c r="J6" s="32" t="s">
        <v>7</v>
      </c>
      <c r="K6" s="32" t="s">
        <v>8</v>
      </c>
      <c r="L6" s="32" t="s">
        <v>9</v>
      </c>
      <c r="M6" s="32" t="s">
        <v>10</v>
      </c>
    </row>
    <row r="7" spans="1:13" ht="17.25" x14ac:dyDescent="0.35">
      <c r="A7" s="31" t="s">
        <v>1</v>
      </c>
      <c r="B7" s="2">
        <v>278639.71448605333</v>
      </c>
      <c r="C7" s="2">
        <v>279848.70229618525</v>
      </c>
      <c r="D7" s="2">
        <v>279848.70229618525</v>
      </c>
      <c r="E7" s="2">
        <v>277779.6905054723</v>
      </c>
      <c r="F7" s="2">
        <v>303246.48493546172</v>
      </c>
      <c r="G7" s="2">
        <v>303246.48493546172</v>
      </c>
      <c r="H7" s="2">
        <v>303246.48493546172</v>
      </c>
      <c r="I7" s="2">
        <v>303246.48493546172</v>
      </c>
      <c r="J7" s="2">
        <v>325485.97564765898</v>
      </c>
      <c r="K7" s="2">
        <v>326105.20497000002</v>
      </c>
      <c r="L7" s="2"/>
      <c r="M7" s="2"/>
    </row>
    <row r="8" spans="1:13" ht="17.25" x14ac:dyDescent="0.35">
      <c r="A8" s="7" t="s">
        <v>14</v>
      </c>
      <c r="B8" s="8">
        <f t="shared" ref="B8:E8" si="0">B15+B16</f>
        <v>5975.5656943631093</v>
      </c>
      <c r="C8" s="8">
        <f t="shared" si="0"/>
        <v>15023.801081023721</v>
      </c>
      <c r="D8" s="8">
        <f t="shared" si="0"/>
        <v>19452.797619159785</v>
      </c>
      <c r="E8" s="8">
        <f t="shared" si="0"/>
        <v>26656.475529009047</v>
      </c>
      <c r="F8" s="8">
        <f>F15+F16</f>
        <v>7544.1631113730909</v>
      </c>
      <c r="G8" s="8">
        <f t="shared" ref="G8:I8" si="1">G15+G16</f>
        <v>17438.861422307353</v>
      </c>
      <c r="H8" s="8">
        <f t="shared" si="1"/>
        <v>22923.453449923902</v>
      </c>
      <c r="I8" s="8">
        <f t="shared" si="1"/>
        <v>30222.080136251134</v>
      </c>
      <c r="J8" s="8">
        <f>J15+J16</f>
        <v>8388.8755369313039</v>
      </c>
      <c r="K8" s="8">
        <f t="shared" ref="K8:M8" si="2">+K15+K16</f>
        <v>16210.707182352035</v>
      </c>
      <c r="L8" s="8">
        <f t="shared" si="2"/>
        <v>0</v>
      </c>
      <c r="M8" s="8">
        <f t="shared" si="2"/>
        <v>0</v>
      </c>
    </row>
    <row r="9" spans="1:13" ht="17.25" x14ac:dyDescent="0.35">
      <c r="A9" s="7" t="s">
        <v>16</v>
      </c>
      <c r="B9" s="8">
        <v>2803.9216986484134</v>
      </c>
      <c r="C9" s="8">
        <v>6529.5766986484141</v>
      </c>
      <c r="D9" s="8">
        <v>7584.745534523784</v>
      </c>
      <c r="E9" s="8">
        <v>10490.906038864929</v>
      </c>
      <c r="F9" s="8">
        <v>4048.196096831497</v>
      </c>
      <c r="G9" s="8">
        <v>8783.7701773424578</v>
      </c>
      <c r="H9" s="8">
        <v>11072.332200921508</v>
      </c>
      <c r="I9" s="8">
        <v>13555.775559133453</v>
      </c>
      <c r="J9" s="8">
        <v>5296.4995669892178</v>
      </c>
      <c r="K9" s="8">
        <v>7578.0375820779955</v>
      </c>
      <c r="L9" s="8"/>
      <c r="M9" s="8"/>
    </row>
    <row r="10" spans="1:13" ht="17.25" x14ac:dyDescent="0.35">
      <c r="A10" s="7" t="s">
        <v>17</v>
      </c>
      <c r="B10" s="8">
        <v>717.19679813927371</v>
      </c>
      <c r="C10" s="8">
        <v>1547.5604751392736</v>
      </c>
      <c r="D10" s="8">
        <v>2344.4051545581069</v>
      </c>
      <c r="E10" s="8">
        <v>3219.8002534108191</v>
      </c>
      <c r="F10" s="8">
        <v>791.56493464368998</v>
      </c>
      <c r="G10" s="8">
        <v>1622.1637205355016</v>
      </c>
      <c r="H10" s="8">
        <v>2334.2930680467248</v>
      </c>
      <c r="I10" s="8">
        <v>3101.8288238625523</v>
      </c>
      <c r="J10" s="8">
        <v>781.99772394828221</v>
      </c>
      <c r="K10" s="8">
        <v>1573.0835535400508</v>
      </c>
      <c r="L10" s="8"/>
      <c r="M10" s="8"/>
    </row>
    <row r="11" spans="1:13" ht="17.25" x14ac:dyDescent="0.35">
      <c r="A11" s="7" t="s">
        <v>18</v>
      </c>
      <c r="B11" s="8">
        <v>1910.6856092199287</v>
      </c>
      <c r="C11" s="8">
        <v>5169.0858093133675</v>
      </c>
      <c r="D11" s="8">
        <v>7282.8865133933277</v>
      </c>
      <c r="E11" s="8">
        <v>9664.2912866565111</v>
      </c>
      <c r="F11" s="8">
        <v>2132.7289973797938</v>
      </c>
      <c r="G11" s="8">
        <v>5335.5060953847942</v>
      </c>
      <c r="H11" s="8">
        <v>7336.0084035667269</v>
      </c>
      <c r="I11" s="8">
        <v>10528.19140304485</v>
      </c>
      <c r="J11" s="8">
        <v>1948.8301375215506</v>
      </c>
      <c r="K11" s="8">
        <v>5737.3623665407813</v>
      </c>
      <c r="L11" s="8"/>
      <c r="M11" s="8"/>
    </row>
    <row r="12" spans="1:13" ht="17.25" x14ac:dyDescent="0.35">
      <c r="A12" s="7" t="s">
        <v>19</v>
      </c>
      <c r="B12" s="8">
        <v>543.76158835549336</v>
      </c>
      <c r="C12" s="8">
        <v>1777.5780979226649</v>
      </c>
      <c r="D12" s="8">
        <v>2240.7604166845645</v>
      </c>
      <c r="E12" s="8">
        <v>3281.4779500767913</v>
      </c>
      <c r="F12" s="8">
        <v>571.67308251810982</v>
      </c>
      <c r="G12" s="8">
        <v>1697.421429044598</v>
      </c>
      <c r="H12" s="8">
        <v>2180.8197773889392</v>
      </c>
      <c r="I12" s="8">
        <v>3036.2843502102769</v>
      </c>
      <c r="J12" s="8">
        <v>361.54810847225394</v>
      </c>
      <c r="K12" s="8">
        <v>1322.2236801932056</v>
      </c>
      <c r="L12" s="8"/>
      <c r="M12" s="8"/>
    </row>
    <row r="13" spans="1:13" ht="17.25" x14ac:dyDescent="0.35">
      <c r="A13" s="7" t="s">
        <v>20</v>
      </c>
      <c r="B13" s="8">
        <f t="shared" ref="B13:I14" si="3">B9+B11</f>
        <v>4714.6073078683421</v>
      </c>
      <c r="C13" s="8">
        <f t="shared" si="3"/>
        <v>11698.662507961781</v>
      </c>
      <c r="D13" s="8">
        <f>D9+D11</f>
        <v>14867.632047917112</v>
      </c>
      <c r="E13" s="8">
        <f t="shared" si="3"/>
        <v>20155.19732552144</v>
      </c>
      <c r="F13" s="8">
        <f t="shared" si="3"/>
        <v>6180.9250942112903</v>
      </c>
      <c r="G13" s="8">
        <f t="shared" si="3"/>
        <v>14119.276272727253</v>
      </c>
      <c r="H13" s="8">
        <f t="shared" si="3"/>
        <v>18408.340604488236</v>
      </c>
      <c r="I13" s="8">
        <f t="shared" si="3"/>
        <v>24083.966962178303</v>
      </c>
      <c r="J13" s="8">
        <f>J9+J11</f>
        <v>7245.3297045107684</v>
      </c>
      <c r="K13" s="8">
        <f t="shared" ref="K13:M14" si="4">+K9+K11</f>
        <v>13315.399948618777</v>
      </c>
      <c r="L13" s="8">
        <f t="shared" si="4"/>
        <v>0</v>
      </c>
      <c r="M13" s="8">
        <f t="shared" si="4"/>
        <v>0</v>
      </c>
    </row>
    <row r="14" spans="1:13" ht="17.25" x14ac:dyDescent="0.35">
      <c r="A14" s="7" t="s">
        <v>2</v>
      </c>
      <c r="B14" s="8">
        <f t="shared" si="3"/>
        <v>1260.9583864947672</v>
      </c>
      <c r="C14" s="8">
        <f t="shared" si="3"/>
        <v>3325.1385730619386</v>
      </c>
      <c r="D14" s="8">
        <f t="shared" si="3"/>
        <v>4585.1655712426709</v>
      </c>
      <c r="E14" s="8">
        <f t="shared" si="3"/>
        <v>6501.2782034876109</v>
      </c>
      <c r="F14" s="8">
        <f>F10+F12</f>
        <v>1363.2380171617997</v>
      </c>
      <c r="G14" s="8">
        <f t="shared" si="3"/>
        <v>3319.5851495800998</v>
      </c>
      <c r="H14" s="8">
        <f t="shared" si="3"/>
        <v>4515.112845435664</v>
      </c>
      <c r="I14" s="8">
        <f t="shared" si="3"/>
        <v>6138.1131740728288</v>
      </c>
      <c r="J14" s="8">
        <f>J10+J12</f>
        <v>1143.545832420536</v>
      </c>
      <c r="K14" s="8">
        <f t="shared" si="4"/>
        <v>2895.3072337332565</v>
      </c>
      <c r="L14" s="8">
        <f t="shared" si="4"/>
        <v>0</v>
      </c>
      <c r="M14" s="8">
        <f t="shared" si="4"/>
        <v>0</v>
      </c>
    </row>
    <row r="15" spans="1:13" ht="17.25" x14ac:dyDescent="0.35">
      <c r="A15" s="7" t="s">
        <v>21</v>
      </c>
      <c r="B15" s="8">
        <f t="shared" ref="B15:E15" si="5">B9+B10</f>
        <v>3521.118496787687</v>
      </c>
      <c r="C15" s="8">
        <f t="shared" si="5"/>
        <v>8077.137173787688</v>
      </c>
      <c r="D15" s="8">
        <f t="shared" si="5"/>
        <v>9929.150689081891</v>
      </c>
      <c r="E15" s="8">
        <f t="shared" si="5"/>
        <v>13710.706292275747</v>
      </c>
      <c r="F15" s="8">
        <f>F9+F10</f>
        <v>4839.7610314751873</v>
      </c>
      <c r="G15" s="8">
        <f t="shared" ref="G15:I15" si="6">G9+G10</f>
        <v>10405.93389787796</v>
      </c>
      <c r="H15" s="8">
        <f t="shared" si="6"/>
        <v>13406.625268968233</v>
      </c>
      <c r="I15" s="8">
        <f t="shared" si="6"/>
        <v>16657.604382996007</v>
      </c>
      <c r="J15" s="8">
        <f>J9+J10</f>
        <v>6078.4972909375001</v>
      </c>
      <c r="K15" s="8">
        <f>+K9+K10</f>
        <v>9151.1211356180465</v>
      </c>
      <c r="L15" s="8">
        <f t="shared" ref="L15:M15" si="7">+L9+L10</f>
        <v>0</v>
      </c>
      <c r="M15" s="8">
        <f t="shared" si="7"/>
        <v>0</v>
      </c>
    </row>
    <row r="16" spans="1:13" ht="17.25" x14ac:dyDescent="0.35">
      <c r="A16" s="7" t="s">
        <v>22</v>
      </c>
      <c r="B16" s="8">
        <f t="shared" ref="B16:I16" si="8">B11+B12</f>
        <v>2454.4471975754223</v>
      </c>
      <c r="C16" s="8">
        <f t="shared" si="8"/>
        <v>6946.6639072360322</v>
      </c>
      <c r="D16" s="8">
        <f t="shared" si="8"/>
        <v>9523.6469300778917</v>
      </c>
      <c r="E16" s="8">
        <f t="shared" si="8"/>
        <v>12945.769236733302</v>
      </c>
      <c r="F16" s="8">
        <f t="shared" si="8"/>
        <v>2704.4020798979036</v>
      </c>
      <c r="G16" s="8">
        <f t="shared" si="8"/>
        <v>7032.9275244293922</v>
      </c>
      <c r="H16" s="8">
        <f t="shared" si="8"/>
        <v>9516.8281809556665</v>
      </c>
      <c r="I16" s="8">
        <f t="shared" si="8"/>
        <v>13564.475753255127</v>
      </c>
      <c r="J16" s="8">
        <f>J11+J12</f>
        <v>2310.3782459938047</v>
      </c>
      <c r="K16" s="8">
        <f>+K11+K12</f>
        <v>7059.5860467339871</v>
      </c>
      <c r="L16" s="8">
        <f t="shared" ref="L16:M16" si="9">+L11+L12</f>
        <v>0</v>
      </c>
      <c r="M16" s="8">
        <f t="shared" si="9"/>
        <v>0</v>
      </c>
    </row>
    <row r="17" spans="1:13" ht="17.25" x14ac:dyDescent="0.35">
      <c r="A17" s="10"/>
      <c r="B17" s="8"/>
      <c r="C17" s="8"/>
      <c r="D17" s="8"/>
      <c r="E17" s="8"/>
      <c r="F17" s="11"/>
      <c r="G17" s="11"/>
      <c r="H17" s="11"/>
      <c r="I17" s="11"/>
      <c r="J17" s="12"/>
      <c r="K17" s="12"/>
      <c r="L17" s="12"/>
      <c r="M17" s="13"/>
    </row>
    <row r="18" spans="1:13" ht="17.25" x14ac:dyDescent="0.35">
      <c r="A18" s="9" t="s">
        <v>25</v>
      </c>
      <c r="B18" s="15">
        <f t="shared" ref="B18:J18" si="10">B8/B7</f>
        <v>2.1445491736111447E-2</v>
      </c>
      <c r="C18" s="15">
        <f t="shared" si="10"/>
        <v>5.3685441303647302E-2</v>
      </c>
      <c r="D18" s="15">
        <f t="shared" si="10"/>
        <v>6.9511837859342313E-2</v>
      </c>
      <c r="E18" s="15">
        <f t="shared" si="10"/>
        <v>9.5962651122918977E-2</v>
      </c>
      <c r="F18" s="15">
        <f t="shared" si="10"/>
        <v>2.4877990302109104E-2</v>
      </c>
      <c r="G18" s="15">
        <f t="shared" si="10"/>
        <v>5.7507217028480211E-2</v>
      </c>
      <c r="H18" s="15">
        <f t="shared" si="10"/>
        <v>7.5593467982992699E-2</v>
      </c>
      <c r="I18" s="15">
        <f t="shared" si="10"/>
        <v>9.9661765717360684E-2</v>
      </c>
      <c r="J18" s="15">
        <f t="shared" si="10"/>
        <v>2.5773385536009469E-2</v>
      </c>
      <c r="K18" s="15">
        <f>+K8/K7</f>
        <v>4.9710053489772831E-2</v>
      </c>
      <c r="L18" s="14" t="e">
        <f>L8/L7</f>
        <v>#DIV/0!</v>
      </c>
      <c r="M18" s="14" t="e">
        <f>+M8/M7</f>
        <v>#DIV/0!</v>
      </c>
    </row>
    <row r="19" spans="1:13" ht="17.25" x14ac:dyDescent="0.35">
      <c r="A19" s="7" t="s">
        <v>3</v>
      </c>
      <c r="B19" s="14">
        <f t="shared" ref="B19:J19" si="11">B14/B7</f>
        <v>4.5254079764637479E-3</v>
      </c>
      <c r="C19" s="14">
        <f t="shared" si="11"/>
        <v>1.1881915284147684E-2</v>
      </c>
      <c r="D19" s="14">
        <f t="shared" si="11"/>
        <v>1.6384444643198097E-2</v>
      </c>
      <c r="E19" s="14">
        <f t="shared" si="11"/>
        <v>2.34044403737988E-2</v>
      </c>
      <c r="F19" s="14">
        <f t="shared" si="11"/>
        <v>4.4954783810665774E-3</v>
      </c>
      <c r="G19" s="14">
        <f t="shared" si="11"/>
        <v>1.0946821527994262E-2</v>
      </c>
      <c r="H19" s="14">
        <f t="shared" si="11"/>
        <v>1.4889250394432736E-2</v>
      </c>
      <c r="I19" s="14">
        <f t="shared" si="11"/>
        <v>2.0241333301453335E-2</v>
      </c>
      <c r="J19" s="14">
        <f t="shared" si="11"/>
        <v>3.5133490164824584E-3</v>
      </c>
      <c r="K19" s="14">
        <f>+K14/K7</f>
        <v>8.8784453287079849E-3</v>
      </c>
      <c r="L19" s="14" t="e">
        <f>+L14/L7</f>
        <v>#DIV/0!</v>
      </c>
      <c r="M19" s="14" t="e">
        <f>+M14/M7</f>
        <v>#DIV/0!</v>
      </c>
    </row>
    <row r="20" spans="1:13" ht="17.25" x14ac:dyDescent="0.35">
      <c r="A20" s="7" t="s">
        <v>4</v>
      </c>
      <c r="B20" s="14">
        <f t="shared" ref="B20:J20" si="12">B13/B7</f>
        <v>1.6920083759647698E-2</v>
      </c>
      <c r="C20" s="14">
        <f t="shared" si="12"/>
        <v>4.1803526019499611E-2</v>
      </c>
      <c r="D20" s="14">
        <f t="shared" si="12"/>
        <v>5.3127393216144209E-2</v>
      </c>
      <c r="E20" s="14">
        <f t="shared" si="12"/>
        <v>7.2558210749120194E-2</v>
      </c>
      <c r="F20" s="14">
        <f t="shared" si="12"/>
        <v>2.0382511921042522E-2</v>
      </c>
      <c r="G20" s="14">
        <f t="shared" si="12"/>
        <v>4.6560395500485956E-2</v>
      </c>
      <c r="H20" s="14">
        <f t="shared" si="12"/>
        <v>6.0704217588559956E-2</v>
      </c>
      <c r="I20" s="14">
        <f t="shared" si="12"/>
        <v>7.9420432415907349E-2</v>
      </c>
      <c r="J20" s="14">
        <f t="shared" si="12"/>
        <v>2.2260036519527012E-2</v>
      </c>
      <c r="K20" s="14">
        <f>+K13/K7</f>
        <v>4.0831608161064847E-2</v>
      </c>
      <c r="L20" s="14"/>
      <c r="M20" s="14" t="e">
        <f>+M13/M7</f>
        <v>#DIV/0!</v>
      </c>
    </row>
    <row r="21" spans="1:13" ht="17.25" x14ac:dyDescent="0.35">
      <c r="A21" s="7" t="s">
        <v>33</v>
      </c>
      <c r="B21" s="14">
        <f t="shared" ref="B21:K21" si="13">+B15/B7</f>
        <v>1.2636814903727331E-2</v>
      </c>
      <c r="C21" s="14">
        <f t="shared" si="13"/>
        <v>2.8862514306888003E-2</v>
      </c>
      <c r="D21" s="14">
        <f t="shared" si="13"/>
        <v>3.5480424270730095E-2</v>
      </c>
      <c r="E21" s="14">
        <f t="shared" si="13"/>
        <v>4.9358202780507614E-2</v>
      </c>
      <c r="F21" s="14">
        <f t="shared" si="13"/>
        <v>1.5959825659661669E-2</v>
      </c>
      <c r="G21" s="14">
        <f t="shared" si="13"/>
        <v>3.4315101459766621E-2</v>
      </c>
      <c r="H21" s="14">
        <f t="shared" si="13"/>
        <v>4.4210323729956806E-2</v>
      </c>
      <c r="I21" s="14">
        <f t="shared" si="13"/>
        <v>5.493090673925257E-2</v>
      </c>
      <c r="J21" s="14">
        <f t="shared" si="13"/>
        <v>1.8675143464606657E-2</v>
      </c>
      <c r="K21" s="14">
        <f t="shared" si="13"/>
        <v>2.806186775356714E-2</v>
      </c>
      <c r="L21" s="14"/>
      <c r="M21" s="14"/>
    </row>
    <row r="22" spans="1:13" ht="17.25" x14ac:dyDescent="0.35">
      <c r="A22" s="7" t="s">
        <v>34</v>
      </c>
      <c r="B22" s="14">
        <f t="shared" ref="B22:K22" si="14">+B16/B7</f>
        <v>8.8086768323841144E-3</v>
      </c>
      <c r="C22" s="14">
        <f t="shared" si="14"/>
        <v>2.4822926996759295E-2</v>
      </c>
      <c r="D22" s="14">
        <f t="shared" si="14"/>
        <v>3.4031413588612211E-2</v>
      </c>
      <c r="E22" s="14">
        <f t="shared" si="14"/>
        <v>4.660444834241137E-2</v>
      </c>
      <c r="F22" s="14">
        <f t="shared" si="14"/>
        <v>8.9181646424474348E-3</v>
      </c>
      <c r="G22" s="14">
        <f t="shared" si="14"/>
        <v>2.3192115568713589E-2</v>
      </c>
      <c r="H22" s="14">
        <f t="shared" si="14"/>
        <v>3.1383144253035879E-2</v>
      </c>
      <c r="I22" s="14">
        <f t="shared" si="14"/>
        <v>4.4730858978108121E-2</v>
      </c>
      <c r="J22" s="14">
        <f t="shared" si="14"/>
        <v>7.0982420714028136E-3</v>
      </c>
      <c r="K22" s="14">
        <f t="shared" si="14"/>
        <v>2.1648185736205691E-2</v>
      </c>
      <c r="L22" s="14"/>
      <c r="M22" s="14"/>
    </row>
  </sheetData>
  <mergeCells count="4">
    <mergeCell ref="A5:A6"/>
    <mergeCell ref="B5:E5"/>
    <mergeCell ref="F5:I5"/>
    <mergeCell ref="J5:M5"/>
  </mergeCells>
  <pageMargins left="0.7" right="0.7" top="0.75" bottom="0.75" header="0.3" footer="0.3"/>
  <pageSetup paperSize="9" orientation="portrait" r:id="rId1"/>
  <ignoredErrors>
    <ignoredError sqref="K1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Stock Dívida Pública</vt:lpstr>
      <vt:lpstr>Emissão &amp; Desembolso</vt:lpstr>
      <vt:lpstr>Serviço Dívida Pública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DGT - Aurisa Santos</dc:creator>
  <cp:lastModifiedBy>MF / DGT - Aurisa Santos</cp:lastModifiedBy>
  <dcterms:created xsi:type="dcterms:W3CDTF">2026-07-09T11:21:38Z</dcterms:created>
  <dcterms:modified xsi:type="dcterms:W3CDTF">2026-08-18T13:28:33Z</dcterms:modified>
</cp:coreProperties>
</file>