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isia.fortes\Desktop\2023\CONTAS TRIMESTRAIS\I Trimestre\VF\IMPRESSÃO\"/>
    </mc:Choice>
  </mc:AlternateContent>
  <bookViews>
    <workbookView xWindow="0" yWindow="0" windowWidth="24000" windowHeight="9630" firstSheet="1" activeTab="2"/>
  </bookViews>
  <sheets>
    <sheet name="Mapa I_ Receitas do Estado" sheetId="1" r:id="rId1"/>
    <sheet name="Mapa II_ Despesas por Economica" sheetId="2" r:id="rId2"/>
    <sheet name="Mapa III_ Despesas por Organica" sheetId="3" r:id="rId3"/>
    <sheet name="Mapa IV_ Despesas por Funções" sheetId="4" r:id="rId4"/>
  </sheets>
  <externalReferences>
    <externalReference r:id="rId5"/>
    <externalReference r:id="rId6"/>
    <externalReference r:id="rId7"/>
    <externalReference r:id="rId8"/>
  </externalReferences>
  <definedNames>
    <definedName name="_" localSheetId="0" hidden="1">#REF!,#REF!,#REF!,#REF!,#REF!,#REF!,#REF!,#REF!</definedName>
    <definedName name="_" hidden="1">#REF!,#REF!,#REF!,#REF!,#REF!,#REF!,#REF!,#REF!</definedName>
    <definedName name="_________OFE2" localSheetId="0" hidden="1">#REF!</definedName>
    <definedName name="_________OFE2" hidden="1">#REF!</definedName>
    <definedName name="________OFE2" localSheetId="0" hidden="1">#REF!</definedName>
    <definedName name="________OFE2" hidden="1">#REF!</definedName>
    <definedName name="_______OFE2" localSheetId="0" hidden="1">#REF!</definedName>
    <definedName name="_______OFE2" hidden="1">#REF!</definedName>
    <definedName name="______OFE2" localSheetId="0" hidden="1">#REF!</definedName>
    <definedName name="______OFE2" hidden="1">#REF!</definedName>
    <definedName name="_____OFE2" localSheetId="0" hidden="1">#REF!</definedName>
    <definedName name="_____OFE2" hidden="1">#REF!</definedName>
    <definedName name="____OFE2" localSheetId="0" hidden="1">#REF!</definedName>
    <definedName name="____OFE2" hidden="1">#REF!</definedName>
    <definedName name="___OFE2" localSheetId="0" hidden="1">#REF!</definedName>
    <definedName name="___OFE2" hidden="1">#REF!</definedName>
    <definedName name="__1__123Graph_AChart_1A" localSheetId="0" hidden="1">#REF!</definedName>
    <definedName name="__1__123Graph_AChart_1A" hidden="1">#REF!</definedName>
    <definedName name="__123Graph_A" localSheetId="0" hidden="1">#REF!</definedName>
    <definedName name="__123Graph_A" hidden="1">#REF!</definedName>
    <definedName name="__123Graph_ACurrent" localSheetId="0" hidden="1">#REF!</definedName>
    <definedName name="__123Graph_ACurrent" hidden="1">#REF!</definedName>
    <definedName name="__123Graph_B" localSheetId="0" hidden="1">#REF!</definedName>
    <definedName name="__123Graph_B" hidden="1">#REF!</definedName>
    <definedName name="__123Graph_BCurrent" localSheetId="0" hidden="1">#REF!</definedName>
    <definedName name="__123Graph_BCurrent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123Graph_XCurrent" localSheetId="0" hidden="1">#REF!</definedName>
    <definedName name="__123Graph_XCurrent" hidden="1">#REF!</definedName>
    <definedName name="__2__123Graph_AChart_2A" localSheetId="0" hidden="1">#REF!</definedName>
    <definedName name="__2__123Graph_AChart_2A" hidden="1">#REF!</definedName>
    <definedName name="__3__123Graph_AChart_3A" localSheetId="0" hidden="1">#REF!</definedName>
    <definedName name="__3__123Graph_AChart_3A" hidden="1">#REF!</definedName>
    <definedName name="__4__123Graph_AChart_4A" localSheetId="0" hidden="1">#REF!</definedName>
    <definedName name="__4__123Graph_AChart_4A" hidden="1">#REF!</definedName>
    <definedName name="__5__123Graph_BChart_1A" localSheetId="0" hidden="1">#REF!</definedName>
    <definedName name="__5__123Graph_BChart_1A" hidden="1">#REF!</definedName>
    <definedName name="__OFE2" localSheetId="0" hidden="1">#REF!</definedName>
    <definedName name="__OFE2" hidden="1">#REF!</definedName>
    <definedName name="_1_____123Graph_BChart_3A" localSheetId="0" hidden="1">#REF!</definedName>
    <definedName name="_1_____123Graph_BChart_3A" hidden="1">#REF!</definedName>
    <definedName name="_1___123Graph_AChart_1A" localSheetId="0" hidden="1">#REF!</definedName>
    <definedName name="_1___123Graph_AChart_1A" hidden="1">#REF!</definedName>
    <definedName name="_1__123Graph_AChart_1A" localSheetId="0" hidden="1">#REF!</definedName>
    <definedName name="_1__123Graph_AChart_1A" hidden="1">#REF!</definedName>
    <definedName name="_10____123Graph_XChart_3A" localSheetId="0" hidden="1">#REF!</definedName>
    <definedName name="_10____123Graph_XChart_3A" hidden="1">#REF!</definedName>
    <definedName name="_10___123Graph_XChart_1A" localSheetId="0" hidden="1">#REF!</definedName>
    <definedName name="_10___123Graph_XChart_1A" hidden="1">#REF!</definedName>
    <definedName name="_10__123Graph_XChart_1A" localSheetId="0" hidden="1">#REF!</definedName>
    <definedName name="_10__123Graph_XChart_1A" hidden="1">#REF!</definedName>
    <definedName name="_10__123Graph_XChart_3A" localSheetId="0" hidden="1">#REF!</definedName>
    <definedName name="_10__123Graph_XChart_3A" hidden="1">#REF!</definedName>
    <definedName name="_11____123Graph_XChart_4A" localSheetId="0" hidden="1">#REF!</definedName>
    <definedName name="_11____123Graph_XChart_4A" hidden="1">#REF!</definedName>
    <definedName name="_11___123Graph_XChart_2A" localSheetId="0" hidden="1">#REF!</definedName>
    <definedName name="_11___123Graph_XChart_2A" hidden="1">#REF!</definedName>
    <definedName name="_11__123Graph_BChart_4A" localSheetId="0" hidden="1">#REF!</definedName>
    <definedName name="_11__123Graph_BChart_4A" hidden="1">#REF!</definedName>
    <definedName name="_11__123Graph_XChart_2A" localSheetId="0" hidden="1">#REF!</definedName>
    <definedName name="_11__123Graph_XChart_2A" hidden="1">#REF!</definedName>
    <definedName name="_11__123Graph_XChart_4A" localSheetId="0" hidden="1">#REF!</definedName>
    <definedName name="_11__123Graph_XChart_4A" hidden="1">#REF!</definedName>
    <definedName name="_12___123Graph_AChart_1A" localSheetId="0" hidden="1">#REF!</definedName>
    <definedName name="_12___123Graph_AChart_1A" hidden="1">#REF!</definedName>
    <definedName name="_12___123Graph_XChart_3A" localSheetId="0" hidden="1">#REF!</definedName>
    <definedName name="_12___123Graph_XChart_3A" hidden="1">#REF!</definedName>
    <definedName name="_12__123Graph_XChart_1A" localSheetId="0" hidden="1">#REF!</definedName>
    <definedName name="_12__123Graph_XChart_1A" hidden="1">#REF!</definedName>
    <definedName name="_12__123Graph_XChart_3A" localSheetId="0" hidden="1">#REF!</definedName>
    <definedName name="_12__123Graph_XChart_3A" hidden="1">#REF!</definedName>
    <definedName name="_13___123Graph_AChart_2A" localSheetId="0" hidden="1">#REF!</definedName>
    <definedName name="_13___123Graph_AChart_2A" hidden="1">#REF!</definedName>
    <definedName name="_13___123Graph_XChart_4A" localSheetId="0" hidden="1">#REF!</definedName>
    <definedName name="_13___123Graph_XChart_4A" hidden="1">#REF!</definedName>
    <definedName name="_13__123Graph_XChart_2A" localSheetId="0" hidden="1">#REF!</definedName>
    <definedName name="_13__123Graph_XChart_2A" hidden="1">#REF!</definedName>
    <definedName name="_13__123Graph_XChart_4A" localSheetId="0" hidden="1">#REF!</definedName>
    <definedName name="_13__123Graph_XChart_4A" hidden="1">#REF!</definedName>
    <definedName name="_14___123Graph_AChart_3A" localSheetId="0" hidden="1">#REF!</definedName>
    <definedName name="_14___123Graph_AChart_3A" hidden="1">#REF!</definedName>
    <definedName name="_14__123Graph_XChart_3A" localSheetId="0" hidden="1">#REF!</definedName>
    <definedName name="_14__123Graph_XChart_3A" hidden="1">#REF!</definedName>
    <definedName name="_15___123Graph_AChart_4A" localSheetId="0" hidden="1">#REF!</definedName>
    <definedName name="_15___123Graph_AChart_4A" hidden="1">#REF!</definedName>
    <definedName name="_15__123Graph_XChart_4A" localSheetId="0" hidden="1">#REF!</definedName>
    <definedName name="_15__123Graph_XChart_4A" hidden="1">#REF!</definedName>
    <definedName name="_16___123Graph_BChart_1A" localSheetId="0" hidden="1">#REF!</definedName>
    <definedName name="_16___123Graph_BChart_1A" hidden="1">#REF!</definedName>
    <definedName name="_17___123Graph_BChart_3A" localSheetId="0" hidden="1">#REF!</definedName>
    <definedName name="_17___123Graph_BChart_3A" hidden="1">#REF!</definedName>
    <definedName name="_18___123Graph_BChart_4A" localSheetId="0" hidden="1">#REF!</definedName>
    <definedName name="_18___123Graph_BChart_4A" hidden="1">#REF!</definedName>
    <definedName name="_19___123Graph_XChart_1A" localSheetId="0" hidden="1">#REF!</definedName>
    <definedName name="_19___123Graph_XChart_1A" hidden="1">#REF!</definedName>
    <definedName name="_2_____123Graph_BChart_4A" localSheetId="0" hidden="1">#REF!</definedName>
    <definedName name="_2_____123Graph_BChart_4A" hidden="1">#REF!</definedName>
    <definedName name="_2___123Graph_AChart_2A" localSheetId="0" hidden="1">#REF!</definedName>
    <definedName name="_2___123Graph_AChart_2A" hidden="1">#REF!</definedName>
    <definedName name="_2__123Graph_AChart_2A" localSheetId="0" hidden="1">#REF!</definedName>
    <definedName name="_2__123Graph_AChart_2A" hidden="1">#REF!</definedName>
    <definedName name="_20___123Graph_XChart_2A" localSheetId="0" hidden="1">#REF!</definedName>
    <definedName name="_20___123Graph_XChart_2A" hidden="1">#REF!</definedName>
    <definedName name="_21___123Graph_XChart_3A" localSheetId="0" hidden="1">#REF!</definedName>
    <definedName name="_21___123Graph_XChart_3A" hidden="1">#REF!</definedName>
    <definedName name="_22___123Graph_XChart_4A" localSheetId="0" hidden="1">#REF!</definedName>
    <definedName name="_22___123Graph_XChart_4A" hidden="1">#REF!</definedName>
    <definedName name="_3____123Graph_AChart_1A" localSheetId="0" hidden="1">#REF!</definedName>
    <definedName name="_3____123Graph_AChart_1A" hidden="1">#REF!</definedName>
    <definedName name="_3___123Graph_AChart_3A" localSheetId="0" hidden="1">#REF!</definedName>
    <definedName name="_3___123Graph_AChart_3A" hidden="1">#REF!</definedName>
    <definedName name="_3__123Graph_AChart_3A" localSheetId="0" hidden="1">#REF!</definedName>
    <definedName name="_3__123Graph_AChart_3A" hidden="1">#REF!</definedName>
    <definedName name="_4____123Graph_AChart_2A" localSheetId="0" hidden="1">#REF!</definedName>
    <definedName name="_4____123Graph_AChart_2A" hidden="1">#REF!</definedName>
    <definedName name="_4___123Graph_AChart_4A" localSheetId="0" hidden="1">#REF!</definedName>
    <definedName name="_4___123Graph_AChart_4A" hidden="1">#REF!</definedName>
    <definedName name="_4__123Graph_AChart_4A" localSheetId="0" hidden="1">#REF!</definedName>
    <definedName name="_4__123Graph_AChart_4A" hidden="1">#REF!</definedName>
    <definedName name="_5____123Graph_AChart_3A" localSheetId="0" hidden="1">#REF!</definedName>
    <definedName name="_5____123Graph_AChart_3A" hidden="1">#REF!</definedName>
    <definedName name="_5___123Graph_BChart_1A" localSheetId="0" hidden="1">#REF!</definedName>
    <definedName name="_5___123Graph_BChart_1A" hidden="1">#REF!</definedName>
    <definedName name="_5__123Graph_BChart_1A" localSheetId="0" hidden="1">#REF!</definedName>
    <definedName name="_5__123Graph_BChart_1A" hidden="1">#REF!</definedName>
    <definedName name="_6____123Graph_AChart_4A" localSheetId="0" hidden="1">#REF!</definedName>
    <definedName name="_6____123Graph_AChart_4A" hidden="1">#REF!</definedName>
    <definedName name="_6__123Graph_BChart_3A" localSheetId="0" hidden="1">#REF!</definedName>
    <definedName name="_6__123Graph_BChart_3A" hidden="1">#REF!</definedName>
    <definedName name="_7____123Graph_BChart_1A" localSheetId="0" hidden="1">#REF!</definedName>
    <definedName name="_7____123Graph_BChart_1A" hidden="1">#REF!</definedName>
    <definedName name="_7___123Graph_BChart_3A" localSheetId="0" hidden="1">#REF!</definedName>
    <definedName name="_7___123Graph_BChart_3A" hidden="1">#REF!</definedName>
    <definedName name="_7__123Graph_BChart_3A" localSheetId="0" hidden="1">#REF!</definedName>
    <definedName name="_7__123Graph_BChart_3A" hidden="1">#REF!</definedName>
    <definedName name="_7__123Graph_BChart_4A" localSheetId="0" hidden="1">#REF!</definedName>
    <definedName name="_7__123Graph_BChart_4A" hidden="1">#REF!</definedName>
    <definedName name="_8____123Graph_XChart_1A" localSheetId="0" hidden="1">#REF!</definedName>
    <definedName name="_8____123Graph_XChart_1A" hidden="1">#REF!</definedName>
    <definedName name="_8__123Graph_BChart_3A" localSheetId="0" hidden="1">#REF!</definedName>
    <definedName name="_8__123Graph_BChart_3A" hidden="1">#REF!</definedName>
    <definedName name="_8__123Graph_XChart_1A" localSheetId="0" hidden="1">#REF!</definedName>
    <definedName name="_8__123Graph_XChart_1A" hidden="1">#REF!</definedName>
    <definedName name="_9____123Graph_XChart_2A" localSheetId="0" hidden="1">#REF!</definedName>
    <definedName name="_9____123Graph_XChart_2A" hidden="1">#REF!</definedName>
    <definedName name="_9___123Graph_BChart_4A" localSheetId="0" hidden="1">#REF!</definedName>
    <definedName name="_9___123Graph_BChart_4A" hidden="1">#REF!</definedName>
    <definedName name="_9__123Graph_BChart_4A" localSheetId="0" hidden="1">#REF!</definedName>
    <definedName name="_9__123Graph_BChart_4A" hidden="1">#REF!</definedName>
    <definedName name="_9__123Graph_XChart_2A" localSheetId="0" hidden="1">#REF!</definedName>
    <definedName name="_9__123Graph_XChart_2A" hidden="1">#REF!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filterd" localSheetId="0" hidden="1">#REF!</definedName>
    <definedName name="_filterd" hidden="1">#REF!</definedName>
    <definedName name="_xlnm._FilterDatabase" hidden="1">[2]C!$P$428:$T$428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OFE2" localSheetId="0" hidden="1">#REF!</definedName>
    <definedName name="_OFE2" hidden="1">#REF!</definedName>
    <definedName name="_Order1" hidden="1">255</definedName>
    <definedName name="_Order2" hidden="1">255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´" hidden="1">#REF!,#REF!,#REF!,#REF!,#REF!,#REF!</definedName>
    <definedName name="a" localSheetId="0">#REF!</definedName>
    <definedName name="a">#REF!</definedName>
    <definedName name="ab" localSheetId="0" hidden="1">#REF!</definedName>
    <definedName name="ab" hidden="1">#REF!</definedName>
    <definedName name="adfaedarew" localSheetId="0" hidden="1">{"SRB",#N/A,FALSE,"SRB"}</definedName>
    <definedName name="adfaedarew" hidden="1">{"SRB",#N/A,FALSE,"SRB"}</definedName>
    <definedName name="adfaedarew2" localSheetId="0" hidden="1">{"SRB",#N/A,FALSE,"SRB"}</definedName>
    <definedName name="adfaedarew2" hidden="1">{"SRB",#N/A,FALSE,"SRB"}</definedName>
    <definedName name="adfew" localSheetId="0" hidden="1">{"SRB",#N/A,FALSE,"SRB"}</definedName>
    <definedName name="adfew" hidden="1">{"SRB",#N/A,FALSE,"SRB"}</definedName>
    <definedName name="adfew2" localSheetId="0" hidden="1">{"SRB",#N/A,FALSE,"SRB"}</definedName>
    <definedName name="adfew2" hidden="1">{"SRB",#N/A,FALSE,"SRB"}</definedName>
    <definedName name="adfffff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hidden="1">{"REDA",#N/A,FALSE,"REDA";"REDB",#N/A,FALSE,"REDB";"REDC",#N/A,FALSE,"REDC";"REDD",#N/A,FALSE,"REDD";"REDE",#N/A,FALSE,"REDE";"REDF",#N/A,FALSE,"REDF";"REDG",#N/A,FALSE,"REDG";"REDH",#N/A,FALSE,"REDH";"REDI",#N/A,FALSE,"REDI"}</definedName>
    <definedName name="adreacd" localSheetId="0" hidden="1">{"SRC",#N/A,FALSE,"SRC"}</definedName>
    <definedName name="adreacd" hidden="1">{"SRC",#N/A,FALSE,"SRC"}</definedName>
    <definedName name="adreacd2" localSheetId="0" hidden="1">{"SRC",#N/A,FALSE,"SRC"}</definedName>
    <definedName name="adreacd2" hidden="1">{"SRC",#N/A,FALSE,"SRC"}</definedName>
    <definedName name="adreadh" localSheetId="0" hidden="1">{"SRB",#N/A,FALSE,"SRB"}</definedName>
    <definedName name="adreadh" hidden="1">{"SRB",#N/A,FALSE,"SRB"}</definedName>
    <definedName name="adreadh2" localSheetId="0" hidden="1">{"SRB",#N/A,FALSE,"SRB"}</definedName>
    <definedName name="adreadh2" hidden="1">{"SRB",#N/A,FALSE,"SRB"}</definedName>
    <definedName name="adsfae" localSheetId="0" hidden="1">{"SRA",#N/A,FALSE,"SRA";"SRB",#N/A,FALSE,"SRB";"SRC",#N/A,FALSE,"SRC"}</definedName>
    <definedName name="adsfae" hidden="1">{"SRA",#N/A,FALSE,"SRA";"SRB",#N/A,FALSE,"SRB";"SRC",#N/A,FALSE,"SRC"}</definedName>
    <definedName name="adsfeafyhgtuhjt" localSheetId="0" hidden="1">{"SRD",#N/A,FALSE,"SRA"}</definedName>
    <definedName name="adsfeafyhgtuhjt" hidden="1">{"SRD",#N/A,FALSE,"SRA"}</definedName>
    <definedName name="aedg" localSheetId="0" hidden="1">{"SRA",#N/A,FALSE,"SRA"}</definedName>
    <definedName name="aedg" hidden="1">{"SRA",#N/A,FALSE,"SRA"}</definedName>
    <definedName name="aer" localSheetId="0" hidden="1">{"SRA",#N/A,FALSE,"SRA";"SRB",#N/A,FALSE,"SRB";"SRC",#N/A,FALSE,"SRC"}</definedName>
    <definedName name="aer" hidden="1">{"SRA",#N/A,FALSE,"SRA";"SRB",#N/A,FALSE,"SRB";"SRC",#N/A,FALSE,"SRC"}</definedName>
    <definedName name="afce" localSheetId="0" hidden="1">{"SRB",#N/A,FALSE,"SRB"}</definedName>
    <definedName name="afce" hidden="1">{"SRB",#N/A,FALSE,"SRB"}</definedName>
    <definedName name="annie" localSheetId="0" hidden="1">{"SRB",#N/A,FALSE,"SRB"}</definedName>
    <definedName name="annie" hidden="1">{"SRB",#N/A,FALSE,"SRB"}</definedName>
    <definedName name="annie2" hidden="1">#REF!,#REF!,#REF!,#REF!,#REF!,#REF!,#REF!,#REF!,#REF!</definedName>
    <definedName name="Anos_Empréstimo">#REF!</definedName>
    <definedName name="anscount" hidden="1">1</definedName>
    <definedName name="_xlnm.Print_Area" localSheetId="0">'Mapa I_ Receitas do Estado'!$A$1:$H$215</definedName>
    <definedName name="_xlnm.Print_Area" localSheetId="1">'Mapa II_ Despesas por Economica'!$A$1:$L$142</definedName>
    <definedName name="_xlnm.Print_Area" localSheetId="2">'Mapa III_ Despesas por Organica'!$A$1:$L$39</definedName>
    <definedName name="_xlnm.Print_Area" localSheetId="3">'Mapa IV_ Despesas por Funções'!$A$1:$L$93</definedName>
    <definedName name="_xlnm.Print_Area">'[3]Table 1'!#REF!</definedName>
    <definedName name="as" hidden="1">#REF!,#REF!,#REF!,#REF!,#REF!,#REF!</definedName>
    <definedName name="asdfe" localSheetId="0" hidden="1">{"SRB",#N/A,FALSE,"SRB"}</definedName>
    <definedName name="asdfe" hidden="1">{"SRB",#N/A,FALSE,"SRB"}</definedName>
    <definedName name="aserfdrew" localSheetId="0" hidden="1">{"SRC",#N/A,FALSE,"SRC"}</definedName>
    <definedName name="aserfdrew" hidden="1">{"SRC",#N/A,FALSE,"SRC"}</definedName>
    <definedName name="aserss" localSheetId="0" hidden="1">{"SRD",#N/A,FALSE,"SRD"}</definedName>
    <definedName name="aserss" hidden="1">{"SRD",#N/A,FALSE,"SRD"}</definedName>
    <definedName name="Bal_Fin">#REF!</definedName>
    <definedName name="Bal_Iní">#REF!</definedName>
    <definedName name="CampusP">#REF!</definedName>
    <definedName name="cb" localSheetId="0" hidden="1">{"SRB",#N/A,FALSE,"SRB"}</definedName>
    <definedName name="cb" hidden="1">{"SRB",#N/A,FALSE,"SRB"}</definedName>
    <definedName name="cc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hidden="1">{"REDA",#N/A,FALSE,"REDA";"REDB",#N/A,FALSE,"REDB";"REDC",#N/A,FALSE,"REDC";"REDD",#N/A,FALSE,"REDD";"REDE",#N/A,FALSE,"REDE";"REDF",#N/A,FALSE,"REDF";"REDG",#N/A,FALSE,"REDG";"REDH",#N/A,FALSE,"REDH";"REDI",#N/A,FALSE,"REDI"}</definedName>
    <definedName name="celina" localSheetId="0" hidden="1">#REF!</definedName>
    <definedName name="celina" hidden="1">#REF!</definedName>
    <definedName name="Cenario21" hidden="1">#REF!,#REF!,#REF!,#REF!,#REF!,#REF!,#REF!,#REF!</definedName>
    <definedName name="cjhfrjhdfjhdfjhdf" localSheetId="0" hidden="1">#REF!</definedName>
    <definedName name="cjhfrjhdfjhdfjhdf" hidden="1">#REF!</definedName>
    <definedName name="Claudia">#REF!</definedName>
    <definedName name="Code" localSheetId="0" hidden="1">#REF!</definedName>
    <definedName name="Code" hidden="1">#REF!</definedName>
    <definedName name="Composition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ntribuição_segurança_social">DATE(YEAR(#REF!),MONTH(#REF!)+Payment_Number,DAY(#REF!))</definedName>
    <definedName name="cv" localSheetId="0">{"Annually";"Semi-Annually";"Quarterly";"Bi-Monthly";"Monthly"}</definedName>
    <definedName name="cv">{"Annually";"Semi-Annually";"Quarterly";"Bi-Monthly";"Monthly"}</definedName>
    <definedName name="Cwvu.a." hidden="1">#REF!,#REF!,#REF!,#REF!,#REF!,#REF!</definedName>
    <definedName name="Cwvu.bop." hidden="1">#REF!,#REF!,#REF!,#REF!,#REF!,#REF!</definedName>
    <definedName name="Cwvu.bop.sr." hidden="1">#REF!,#REF!,#REF!,#REF!,#REF!,#REF!</definedName>
    <definedName name="Cwvu.bopsdr.sr." hidden="1">#REF!,#REF!,#REF!,#REF!,#REF!,#REF!</definedName>
    <definedName name="Cwvu.cotton." hidden="1">#REF!,#REF!,#REF!,#REF!,#REF!,#REF!,#REF!,#REF!</definedName>
    <definedName name="Cwvu.cottonall." hidden="1">#REF!,#REF!,#REF!,#REF!,#REF!,#REF!,#REF!</definedName>
    <definedName name="Cwvu.exportdetails." hidden="1">#REF!,#REF!,#REF!,#REF!,#REF!,#REF!,#REF!</definedName>
    <definedName name="Cwvu.exports." hidden="1">#REF!,#REF!,#REF!,#REF!,#REF!,#REF!,#REF!,#REF!</definedName>
    <definedName name="Cwvu.gold." hidden="1">#REF!,#REF!,#REF!,#REF!,#REF!,#REF!,#REF!,#REF!</definedName>
    <definedName name="Cwvu.goldall." hidden="1">#REF!,#REF!,#REF!,#REF!,#REF!,#REF!,#REF!,#REF!</definedName>
    <definedName name="Cwvu.IMPORT." localSheetId="0" hidden="1">#REF!</definedName>
    <definedName name="Cwvu.IMPORT." hidden="1">#REF!</definedName>
    <definedName name="Cwvu.imports." hidden="1">#REF!,#REF!,#REF!,#REF!,#REF!,#REF!,#REF!,#REF!,#REF!</definedName>
    <definedName name="Cwvu.importsall." hidden="1">#REF!,#REF!,#REF!,#REF!,#REF!,#REF!,#REF!,#REF!,#REF!</definedName>
    <definedName name="Cwvu.tot." hidden="1">#REF!,#REF!,#REF!,#REF!,#REF!,#REF!</definedName>
    <definedName name="D" localSheetId="0" hidden="1">{"Main Economic Indicators",#N/A,FALSE,"C"}</definedName>
    <definedName name="D" hidden="1">{"Main Economic Indicators",#N/A,FALSE,"C"}</definedName>
    <definedName name="d_" hidden="1">#REF!,#REF!,#REF!,#REF!,#REF!,#REF!,#REF!</definedName>
    <definedName name="Dados">#REF!</definedName>
    <definedName name="Data_Pag">#REF!</definedName>
    <definedName name="Data_Pag.">DATE(YEAR(#REF!),MONTH(#REF!)+Payment_Number,DAY(#REF!))</definedName>
    <definedName name="Data_Pagamento">DATE(YEAR(Início_Empréstimo),MONTH(Início_Empréstimo)+Payment_Number,DAY(Início_Empréstimo))</definedName>
    <definedName name="Data_Pagmt.">DATE(YEAR(#REF!),MONTH(#REF!)+Payment_Number,DAY(#REF!))</definedName>
    <definedName name="data1" localSheetId="0" hidden="1">#REF!</definedName>
    <definedName name="data1" hidden="1">#REF!</definedName>
    <definedName name="data2" localSheetId="0" hidden="1">#REF!</definedName>
    <definedName name="data2" hidden="1">#REF!</definedName>
    <definedName name="data3" localSheetId="0" hidden="1">#REF!</definedName>
    <definedName name="data3" hidden="1">#REF!</definedName>
    <definedName name="ddd" hidden="1">#REF!,#REF!,#REF!,#REF!,#REF!,#REF!</definedName>
    <definedName name="de" localSheetId="0" hidden="1">#REF!</definedName>
    <definedName name="de" hidden="1">#REF!</definedName>
    <definedName name="DECM">#REF!</definedName>
    <definedName name="Dez" localSheetId="0" hidden="1">#REF!</definedName>
    <definedName name="Dez" hidden="1">#REF!</definedName>
    <definedName name="DEzl" localSheetId="0" hidden="1">#REF!</definedName>
    <definedName name="DEzl" hidden="1">#REF!</definedName>
    <definedName name="di" localSheetId="0" hidden="1">#REF!</definedName>
    <definedName name="di" hidden="1">#REF!</definedName>
    <definedName name="Discount" localSheetId="0" hidden="1">#REF!</definedName>
    <definedName name="Discount" hidden="1">#REF!</definedName>
    <definedName name="display_" localSheetId="0" hidden="1">#REF!</definedName>
    <definedName name="display_" hidden="1">#REF!</definedName>
    <definedName name="display_area_2" localSheetId="0" hidden="1">#REF!</definedName>
    <definedName name="display_area_2" hidden="1">#REF!</definedName>
    <definedName name="Div" localSheetId="0" hidden="1">#REF!</definedName>
    <definedName name="Div" hidden="1">#REF!</definedName>
    <definedName name="DMXHUB" localSheetId="0">#REF!</definedName>
    <definedName name="DMXHUB">#REF!</definedName>
    <definedName name="ds" hidden="1">#REF!,#REF!,#REF!,#REF!,#REF!,#REF!,#REF!,#REF!</definedName>
    <definedName name="dsf" localSheetId="0" hidden="1">{"SRD",#N/A,FALSE,"SRD"}</definedName>
    <definedName name="dsf" hidden="1">{"SRD",#N/A,FALSE,"SRD"}</definedName>
    <definedName name="dsof" localSheetId="0" hidden="1">{"SRB",#N/A,FALSE,"SRB"}</definedName>
    <definedName name="dsof" hidden="1">{"SRB",#N/A,FALSE,"SRB"}</definedName>
    <definedName name="e" localSheetId="0" hidden="1">#REF!</definedName>
    <definedName name="e" hidden="1">#REF!</definedName>
    <definedName name="ECAA">#REF!</definedName>
    <definedName name="Ecca">#REF!</definedName>
    <definedName name="Economica" localSheetId="0" hidden="1">#REF!</definedName>
    <definedName name="Economica" hidden="1">#REF!</definedName>
    <definedName name="Edmir" hidden="1">#REF!,#REF!,#REF!,#REF!,#REF!,#REF!</definedName>
    <definedName name="EEEE" localSheetId="0" hidden="1">{"SRB",#N/A,FALSE,"SRB"}</definedName>
    <definedName name="EEEE" hidden="1">{"SRB",#N/A,FALSE,"SRB"}</definedName>
    <definedName name="EEEEE" localSheetId="0" hidden="1">{"SRD",#N/A,FALSE,"SRD"}</definedName>
    <definedName name="EEEEE" hidden="1">{"SRD",#N/A,FALSE,"SRD"}</definedName>
    <definedName name="EEEEEEE" localSheetId="0" hidden="1">{"SRC",#N/A,FALSE,"SRC"}</definedName>
    <definedName name="EEEEEEE" hidden="1">{"SRC",#N/A,FALSE,"SRC"}</definedName>
    <definedName name="ENG">#REF!</definedName>
    <definedName name="er" localSheetId="0" hidden="1">{"Main Economic Indicators",#N/A,FALSE,"C"}</definedName>
    <definedName name="er" hidden="1">{"Main Economic Indicators",#N/A,FALSE,"C"}</definedName>
    <definedName name="erajoip" localSheetId="0" hidden="1">{"SRB",#N/A,FALSE,"SRB"}</definedName>
    <definedName name="erajoip" hidden="1">{"SRB",#N/A,FALSE,"SRB"}</definedName>
    <definedName name="ergf" localSheetId="0" hidden="1">{"Main Economic Indicators",#N/A,FALSE,"C"}</definedName>
    <definedName name="ergf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rt" localSheetId="0" hidden="1">{"SRC",#N/A,FALSE,"SRC"}</definedName>
    <definedName name="ert" hidden="1">{"SRC",#N/A,FALSE,"SRC"}</definedName>
    <definedName name="ew" hidden="1">#REF!,#REF!,#REF!,#REF!,#REF!,#REF!,#REF!</definedName>
    <definedName name="ew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hidden="1">{"REDA",#N/A,FALSE,"REDA";"REDB",#N/A,FALSE,"REDB";"REDC",#N/A,FALSE,"REDC";"REDD",#N/A,FALSE,"REDD";"REDE",#N/A,FALSE,"REDE";"REDF",#N/A,FALSE,"REDF";"REDG",#N/A,FALSE,"REDG";"REDH",#N/A,FALSE,"REDH";"REDI",#N/A,FALSE,"REDI"}</definedName>
    <definedName name="Ex_" hidden="1">#REF!,#REF!,#REF!,#REF!,#REF!,#REF!,#REF!,#REF!</definedName>
    <definedName name="Exe" hidden="1">#REF!,#REF!,#REF!,#REF!,#REF!,#REF!,#REF!,#REF!,#REF!</definedName>
    <definedName name="External_debt_indicators" localSheetId="0">#REF!:#REF!</definedName>
    <definedName name="External_debt_indicators">#REF!:#REF!</definedName>
    <definedName name="f" localSheetId="0" hidden="1">{"Main Economic Indicators",#N/A,FALSE,"C"}</definedName>
    <definedName name="f" hidden="1">{"Main Economic Indicators",#N/A,FALSE,"C"}</definedName>
    <definedName name="fb" localSheetId="0" hidden="1">{"SRD",#N/A,FALSE,"SRA"}</definedName>
    <definedName name="fb" hidden="1">{"SRD",#N/A,FALSE,"SRA"}</definedName>
    <definedName name="FCode" localSheetId="0" hidden="1">#REF!</definedName>
    <definedName name="FCode" hidden="1">#REF!</definedName>
    <definedName name="fddhfgjkljhlkjl" hidden="1">#REF!,#REF!,#REF!,#REF!,#REF!,#REF!</definedName>
    <definedName name="fdsbyg" localSheetId="0" hidden="1">{"SRA",#N/A,FALSE,"SRA"}</definedName>
    <definedName name="fdsbyg" hidden="1">{"SRA",#N/A,FALSE,"SRA"}</definedName>
    <definedName name="fergs" localSheetId="0" hidden="1">#REF!</definedName>
    <definedName name="fergs" hidden="1">#REF!</definedName>
    <definedName name="fgyn" localSheetId="0" hidden="1">{"SRD",#N/A,FALSE,"SRD"}</definedName>
    <definedName name="fgyn" hidden="1">{"SRD",#N/A,FALSE,"SRD"}</definedName>
    <definedName name="fpdate" localSheetId="0">#REF!</definedName>
    <definedName name="fpdate">#REF!</definedName>
    <definedName name="frequency" localSheetId="0">{"Annually";"Semi-Annually";"Quarterly";"Bi-Monthly";"Monthly"}</definedName>
    <definedName name="frequency">{"Annually";"Semi-Annually";"Quarterly";"Bi-Monthly";"Monthly"}</definedName>
    <definedName name="hg" hidden="1">#REF!,#REF!,#REF!,#REF!,#REF!,#REF!,#REF!,#REF!</definedName>
    <definedName name="HiddenRows" localSheetId="0" hidden="1">#REF!</definedName>
    <definedName name="HiddenRows" hidden="1">#REF!</definedName>
    <definedName name="Honorários">DATE(YEAR(#REF!),MONTH(#REF!)+Payment_Number,DAY(#REF!))</definedName>
    <definedName name="hub" localSheetId="0">#REF!</definedName>
    <definedName name="hub">#REF!</definedName>
    <definedName name="Impressão_Total">#REF!</definedName>
    <definedName name="Início_Empréstimo">#REF!</definedName>
    <definedName name="JKHJK" localSheetId="0" hidden="1">{"SRD",#N/A,FALSE,"SRD"}</definedName>
    <definedName name="JKHJK" hidden="1">{"SRD",#N/A,FALSE,"SRD"}</definedName>
    <definedName name="jpo" localSheetId="0" hidden="1">{"SRB",#N/A,FALSE,"SRB"}</definedName>
    <definedName name="jpo" hidden="1">{"SRB",#N/A,FALSE,"SRB"}</definedName>
    <definedName name="Jur">#REF!</definedName>
    <definedName name="Juro_Acu">#REF!</definedName>
    <definedName name="Juro_Total">#REF!</definedName>
    <definedName name="Linha_Cabeçalho">ROW(#REF!)</definedName>
    <definedName name="loan_amount" localSheetId="0">#REF!</definedName>
    <definedName name="loan_amount">#REF!</definedName>
    <definedName name="month" localSheetId="0" hidden="1">{"SRD",#N/A,FALSE,"SRA"}</definedName>
    <definedName name="month" hidden="1">{"SRD",#N/A,FALSE,"SRA"}</definedName>
    <definedName name="monthly" localSheetId="0" hidden="1">{"SRA",#N/A,FALSE,"SRA";"SRB",#N/A,FALSE,"SRB";"SRC",#N/A,FALSE,"SRC"}</definedName>
    <definedName name="monthly" hidden="1">{"SRA",#N/A,FALSE,"SRA";"SRB",#N/A,FALSE,"SRB";"SRC",#N/A,FALSE,"SRC"}</definedName>
    <definedName name="months_per_period" localSheetId="0">INDEX({12,6,3,2,1},MATCH(#REF!,'Mapa I_ Receitas do Estado'!frequency,0))</definedName>
    <definedName name="months_per_period">INDEX({12,6,3,2,1},MATCH(#REF!,[0]!frequency,0))</definedName>
    <definedName name="Municipio" localSheetId="0">#REF!</definedName>
    <definedName name="Municipio">#REF!</definedName>
    <definedName name="n">#REF!</definedName>
    <definedName name="neta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wMoneyIteration" localSheetId="0">#REF!,#REF!</definedName>
    <definedName name="NewMoneyIteration">#REF!,#REF!</definedName>
    <definedName name="nnn" localSheetId="0" hidden="1">{"Main Economic Indicators",#N/A,FALSE,"C"}</definedName>
    <definedName name="nnn" hidden="1">{"Main Economic Indicators",#N/A,FALSE,"C"}</definedName>
    <definedName name="nper">[0]!term*[0]!periods_per_year</definedName>
    <definedName name="Núm_Pag">#REF!</definedName>
    <definedName name="Núm_Pag_Por_Ano">#REF!</definedName>
    <definedName name="Número_de_Pagamentos">MATCH(0.01,Bal_Fin,-1)+1</definedName>
    <definedName name="ofe_cenario2" localSheetId="0">#REF!</definedName>
    <definedName name="ofe_cenario2">#REF!</definedName>
    <definedName name="OrderTable" localSheetId="0" hidden="1">#REF!</definedName>
    <definedName name="OrderTable" hidden="1">#REF!</definedName>
    <definedName name="Pag_Agend">#REF!</definedName>
    <definedName name="Pag_Extra">#REF!</definedName>
    <definedName name="Pag_Total">#REF!</definedName>
    <definedName name="Pagamento_Mensal_Agendado">#REF!</definedName>
    <definedName name="Pagamentos_Extra_Agendados">#REF!</definedName>
    <definedName name="ParametrizacaoNome">#REF!</definedName>
    <definedName name="PARPA_Investimento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ULO" localSheetId="0" hidden="1">#REF!</definedName>
    <definedName name="PAULO" hidden="1">#REF!</definedName>
    <definedName name="payment" localSheetId="0">#REF!</definedName>
    <definedName name="payment">#REF!</definedName>
    <definedName name="Payment_Needed">"Pagamento necessário"</definedName>
    <definedName name="periods_per_year" localSheetId="0">INDEX({1,2,4,6,12},MATCH(#REF!,'Mapa I_ Receitas do Estado'!frequency,0))</definedName>
    <definedName name="periods_per_year">INDEX({1,2,4,6,12},MATCH(#REF!,[0]!frequency,0))</definedName>
    <definedName name="PJ_2014" localSheetId="0" hidden="1">#REF!</definedName>
    <definedName name="PJ_2014" hidden="1">#REF!</definedName>
    <definedName name="Princ">#REF!</definedName>
    <definedName name="ProdForm" localSheetId="0" hidden="1">#REF!</definedName>
    <definedName name="ProdForm" hidden="1">#REF!</definedName>
    <definedName name="Product" localSheetId="0" hidden="1">#REF!</definedName>
    <definedName name="Product" hidden="1">#REF!</definedName>
    <definedName name="Public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qer5t" localSheetId="0" hidden="1">{"SRD",#N/A,FALSE,"SRD"}</definedName>
    <definedName name="qer5t" hidden="1">{"SRD",#N/A,FALSE,"SRD"}</definedName>
    <definedName name="qqq" localSheetId="0" hidden="1">{"Main Economic Indicators",#N/A,FALSE,"C"}</definedName>
    <definedName name="qqq" hidden="1">{"Main Economic Indicators",#N/A,FALSE,"C"}</definedName>
    <definedName name="Quantia_Empréstimo">#REF!</definedName>
    <definedName name="qwe" localSheetId="0" hidden="1">{"SRB",#N/A,FALSE,"SRB"}</definedName>
    <definedName name="qwe" hidden="1">{"SRB",#N/A,FALSE,"SRB"}</definedName>
    <definedName name="qwewqe" localSheetId="0" hidden="1">{"SRD",#N/A,FALSE,"SRA"}</definedName>
    <definedName name="qwewqe" hidden="1">{"SRD",#N/A,FALSE,"SRA"}</definedName>
    <definedName name="qwewqeqw" localSheetId="0" hidden="1">{"SRA",#N/A,FALSE,"SRA"}</definedName>
    <definedName name="qwewqeqw" hidden="1">{"SRA",#N/A,FALSE,"SRA"}</definedName>
    <definedName name="rate" localSheetId="0">#REF!</definedName>
    <definedName name="rate">#REF!</definedName>
    <definedName name="RCArea" localSheetId="0" hidden="1">#REF!</definedName>
    <definedName name="RCArea" hidden="1">#REF!</definedName>
    <definedName name="Recy" localSheetId="0" hidden="1">#REF!</definedName>
    <definedName name="Recy" hidden="1">#REF!</definedName>
    <definedName name="REDTABB" localSheetId="0" hidden="1">{"SRB",#N/A,FALSE,"SRB"}</definedName>
    <definedName name="REDTABB" hidden="1">{"SRB",#N/A,FALSE,"SRB"}</definedName>
    <definedName name="Reimbursement">"Reembolso"</definedName>
    <definedName name="Reitoria">#REF!</definedName>
    <definedName name="Repor_Área_Impressão">OFFSET(Impressão_Total,0,0,Última_Linha)</definedName>
    <definedName name="ret" localSheetId="0" hidden="1">{"SRA",#N/A,FALSE,"SRA"}</definedName>
    <definedName name="ret" hidden="1">{"SRA",#N/A,FALSE,"SRA"}</definedName>
    <definedName name="rgsrt" localSheetId="0" hidden="1">{"SRC",#N/A,FALSE,"SRC"}</definedName>
    <definedName name="rgsrt" hidden="1">{"SRC",#N/A,FALSE,"SRC"}</definedName>
    <definedName name="RRR" localSheetId="0" hidden="1">{"SRA",#N/A,FALSE,"SRA"}</definedName>
    <definedName name="RRR" hidden="1">{"SRA",#N/A,FALSE,"SRA"}</definedName>
    <definedName name="rtr" localSheetId="0" hidden="1">{"Main Economic Indicators",#N/A,FALSE,"C"}</definedName>
    <definedName name="rtr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Rwvu.Export." localSheetId="0" hidden="1">#REF!,#REF!</definedName>
    <definedName name="Rwvu.Export." hidden="1">#REF!,#REF!</definedName>
    <definedName name="Rwvu.IMPORT." localSheetId="0" hidden="1">#REF!</definedName>
    <definedName name="Rwvu.IMPORT." hidden="1">#REF!</definedName>
    <definedName name="Rwvu.Print." hidden="1">#N/A</definedName>
    <definedName name="ry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" localSheetId="0" hidden="1">#REF!</definedName>
    <definedName name="s" hidden="1">#REF!</definedName>
    <definedName name="sAD" localSheetId="0" hidden="1">{"SRB",#N/A,FALSE,"SRB"}</definedName>
    <definedName name="sAD" hidden="1">{"SRB",#N/A,FALSE,"SRB"}</definedName>
    <definedName name="sdf" localSheetId="0" hidden="1">{"Main Economic Indicators",#N/A,FALSE,"C"}</definedName>
    <definedName name="sdf" hidden="1">{"Main Economic Indicators",#N/A,FALSE,"C"}</definedName>
    <definedName name="sersa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hidden="1">{"REDA",#N/A,FALSE,"REDA";"REDB",#N/A,FALSE,"REDB";"REDC",#N/A,FALSE,"REDC";"REDD",#N/A,FALSE,"REDD";"REDE",#N/A,FALSE,"REDE";"REDF",#N/A,FALSE,"REDF";"REDG",#N/A,FALSE,"REDG";"REDH",#N/A,FALSE,"REDH";"REDI",#N/A,FALSE,"REDI"}</definedName>
    <definedName name="sf_ksd" localSheetId="0" hidden="1">#REF!</definedName>
    <definedName name="sf_ksd" hidden="1">#REF!</definedName>
    <definedName name="SpecialPrice" localSheetId="0" hidden="1">#REF!</definedName>
    <definedName name="SpecialPrice" hidden="1">#REF!</definedName>
    <definedName name="t" localSheetId="0" hidden="1">{"Main Economic Indicators",#N/A,FALSE,"C"}</definedName>
    <definedName name="t" hidden="1">{"Main Economic Indicators",#N/A,FALSE,"C"}</definedName>
    <definedName name="Taxa_Juro">#REF!</definedName>
    <definedName name="Taxa_Juro_Agendada">#REF!</definedName>
    <definedName name="tbl_ProdInfo" localSheetId="0" hidden="1">#REF!</definedName>
    <definedName name="tbl_ProdInfo" hidden="1">#REF!</definedName>
    <definedName name="term" localSheetId="0">#REF!</definedName>
    <definedName name="term">#REF!</definedName>
    <definedName name="TEST" localSheetId="0" hidden="1">{"SRD",#N/A,FALSE,"SRA"}</definedName>
    <definedName name="TEST" hidden="1">{"SRD",#N/A,FALSE,"SRA"}</definedName>
    <definedName name="titi" localSheetId="0" hidden="1">#REF!</definedName>
    <definedName name="titi" hidden="1">#REF!</definedName>
    <definedName name="_xlnm.Print_Titles" localSheetId="0">'Mapa I_ Receitas do Estado'!$1:$8</definedName>
    <definedName name="_xlnm.Print_Titles" localSheetId="1">'Mapa II_ Despesas por Economica'!$1:$6</definedName>
    <definedName name="_xlnm.Print_Titles" localSheetId="2">'Mapa III_ Despesas por Organica'!$1:$6</definedName>
    <definedName name="_xlnm.Print_Titles" localSheetId="3">'Mapa IV_ Despesas por Funções'!$1:$5</definedName>
    <definedName name="_xlnm.Print_Titles">[4]SUMMARY!$B$1:$D$65536,[4]SUMMARY!$A$3:$IV$5</definedName>
    <definedName name="TRANSPORTES">#REF!</definedName>
    <definedName name="ttt" localSheetId="0" hidden="1">{"Main Economic Indicators",#N/A,FALSE,"C"}</definedName>
    <definedName name="ttt" hidden="1">{"Main Economic Indicators",#N/A,FALSE,"C"}</definedName>
    <definedName name="tttt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tt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tt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Última_Linha">IF(Valores_Introduzidos,Linha_Cabeçalho+Número_de_Pagamentos,Linha_Cabeçalho)</definedName>
    <definedName name="Valores_Introduzidos">IF(Quantia_Empréstimo*Taxa_Juro*Anos_Empréstimo*Início_Empréstimo&gt;0,1,0)</definedName>
    <definedName name="vcd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hidden="1">{"REDA",#N/A,FALSE,"REDA";"REDB",#N/A,FALSE,"REDB";"REDC",#N/A,FALSE,"REDC";"REDD",#N/A,FALSE,"REDD";"REDE",#N/A,FALSE,"REDE";"REDF",#N/A,FALSE,"REDF";"REDG",#N/A,FALSE,"REDG";"REDH",#N/A,FALSE,"REDH";"REDI",#N/A,FALSE,"REDI"}</definedName>
    <definedName name="w" localSheetId="0" hidden="1">{"SRD",#N/A,FALSE,"SRA"}</definedName>
    <definedName name="w" hidden="1">{"SRD",#N/A,FALSE,"SRA"}</definedName>
    <definedName name="wer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r" localSheetId="0" hidden="1">{"SRB",#N/A,FALSE,"SRB"}</definedName>
    <definedName name="wertr" hidden="1">{"SRB",#N/A,FALSE,"SRB"}</definedName>
    <definedName name="wertwer" localSheetId="0" hidden="1">{"SRB",#N/A,FALSE,"SRB"}</definedName>
    <definedName name="wertwer" hidden="1">{"SRB",#N/A,FALSE,"SRB"}</definedName>
    <definedName name="wetwww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hidden="1">{"REDA",#N/A,FALSE,"REDA";"REDB",#N/A,FALSE,"REDB";"REDC",#N/A,FALSE,"REDC";"REDD",#N/A,FALSE,"REDD";"REDE",#N/A,FALSE,"REDE";"REDF",#N/A,FALSE,"REDF";"REDG",#N/A,FALSE,"REDG";"REDH",#N/A,FALSE,"REDH";"REDI",#N/A,FALSE,"REDI"}</definedName>
    <definedName name="wret" localSheetId="0" hidden="1">{"SRD",#N/A,FALSE,"SRD"}</definedName>
    <definedName name="wret" hidden="1">{"SRD",#N/A,FALSE,"SRD"}</definedName>
    <definedName name="wretre" localSheetId="0" hidden="1">{"SRB",#N/A,FALSE,"SRB"}</definedName>
    <definedName name="wretre" hidden="1">{"SRB",#N/A,FALSE,"SRB"}</definedName>
    <definedName name="wretwr" localSheetId="0" hidden="1">{"SRD",#N/A,FALSE,"SRA"}</definedName>
    <definedName name="wretwr" hidden="1">{"SRD",#N/A,FALSE,"SRA"}</definedName>
    <definedName name="wretwret" localSheetId="0" hidden="1">{"SRA",#N/A,FALSE,"SRA";"SRB",#N/A,FALSE,"SRB";"SRC",#N/A,FALSE,"SRC"}</definedName>
    <definedName name="wretwret" hidden="1">{"SRA",#N/A,FALSE,"SRA";"SRB",#N/A,FALSE,"SRB";"SRC",#N/A,FALSE,"SRC"}</definedName>
    <definedName name="wretwretret" localSheetId="0" hidden="1">{"SRB",#N/A,FALSE,"SRB"}</definedName>
    <definedName name="wretwretret" hidden="1">{"SRB",#N/A,FALSE,"SRB"}</definedName>
    <definedName name="wrn.cn." localSheetId="0" hidden="1">{"CN",#N/A,FALSE,"SEFI"}</definedName>
    <definedName name="wrn.cn." hidden="1">{"CN",#N/A,FALSE,"SEFI"}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Print._.Tabelas.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RED.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97." localSheetId="0" hidden="1">{"red33",#N/A,FALSE,"Sheet1"}</definedName>
    <definedName name="wrn.red97." hidden="1">{"red33",#N/A,FALSE,"Sheet1"}</definedName>
    <definedName name="wrn.st1." localSheetId="0" hidden="1">{"ST1",#N/A,FALSE,"SOURCE"}</definedName>
    <definedName name="wrn.st1." hidden="1">{"ST1",#N/A,FALSE,"SOURCE"}</definedName>
    <definedName name="wrn.STAFF._.REPORT." localSheetId="0" hidden="1">{"SRA",#N/A,FALSE,"SRA";"SRB",#N/A,FALSE,"SRB";"SRC",#N/A,FALSE,"SRC"}</definedName>
    <definedName name="wrn.STAFF._.REPORT." hidden="1">{"SRA",#N/A,FALSE,"SRA";"SRB",#N/A,FALSE,"SRB";"SRC",#N/A,FALSE,"SRC"}</definedName>
    <definedName name="wrn.STAFF_REPORT_TABLES." localSheetId="0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._.Annex._.02." localSheetId="0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tret" localSheetId="0" hidden="1">{"SRA",#N/A,FALSE,"SRA";"SRB",#N/A,FALSE,"SRB";"SRC",#N/A,FALSE,"SRC"}</definedName>
    <definedName name="wrtret" hidden="1">{"SRA",#N/A,FALSE,"SRA";"SRB",#N/A,FALSE,"SRB";"SRC",#N/A,FALSE,"SRC"}</definedName>
    <definedName name="wvu.a." localSheetId="0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bop." localSheetId="0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sr." localSheetId="0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sdr.sr." localSheetId="0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cotton." localSheetId="0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all." localSheetId="0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Export." localSheetId="0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details." localSheetId="0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s.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gold." localSheetId="0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all.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Hypotheses." localSheetId="0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IMPORT." localSheetId="0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s." localSheetId="0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all.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tot.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xcvcxbcvbcbc" localSheetId="0" hidden="1">#REF!</definedName>
    <definedName name="xcvcxbcvbcbc" hidden="1">#REF!</definedName>
    <definedName name="xyz" localSheetId="0" hidden="1">{"SRB",#N/A,FALSE,"SRB"}</definedName>
    <definedName name="xyz" hidden="1">{"SRB",#N/A,FALSE,"SRB"}</definedName>
    <definedName name="y" localSheetId="0" hidden="1">{"Main Economic Indicators",#N/A,FALSE,"C"}</definedName>
    <definedName name="y" hidden="1">{"Main Economic Indicators",#N/A,FALSE,"C"}</definedName>
    <definedName name="Z_00C67BFA_FEDD_11D1_98B3_00C04FC96ABD_.wvu.Rows" hidden="1">#REF!,#REF!,#REF!,#REF!,#REF!,#REF!</definedName>
    <definedName name="Z_00C67BFB_FEDD_11D1_98B3_00C04FC96ABD_.wvu.Rows" hidden="1">#REF!,#REF!,#REF!,#REF!,#REF!,#REF!</definedName>
    <definedName name="Z_00C67BFC_FEDD_11D1_98B3_00C04FC96ABD_.wvu.Rows" hidden="1">#REF!,#REF!,#REF!,#REF!,#REF!,#REF!</definedName>
    <definedName name="Z_00C67BFD_FEDD_11D1_98B3_00C04FC96ABD_.wvu.Rows" hidden="1">#REF!,#REF!,#REF!,#REF!,#REF!,#REF!</definedName>
    <definedName name="Z_00C67BFE_FEDD_11D1_98B3_00C04FC96ABD_.wvu.Rows" hidden="1">#REF!,#REF!,#REF!,#REF!,#REF!,#REF!,#REF!,#REF!</definedName>
    <definedName name="Z_00C67BFF_FEDD_11D1_98B3_00C04FC96ABD_.wvu.Rows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hidden="1">#REF!,#REF!,#REF!,#REF!,#REF!,#REF!</definedName>
    <definedName name="Z_112039D0_FF0B_11D1_98B3_00C04FC96ABD_.wvu.Rows" hidden="1">#REF!,#REF!,#REF!,#REF!,#REF!,#REF!</definedName>
    <definedName name="Z_112039D1_FF0B_11D1_98B3_00C04FC96ABD_.wvu.Rows" hidden="1">#REF!,#REF!,#REF!,#REF!,#REF!,#REF!</definedName>
    <definedName name="Z_112039D2_FF0B_11D1_98B3_00C04FC96ABD_.wvu.Rows" hidden="1">#REF!,#REF!,#REF!,#REF!,#REF!,#REF!</definedName>
    <definedName name="Z_112039D3_FF0B_11D1_98B3_00C04FC96ABD_.wvu.Rows" hidden="1">#REF!,#REF!,#REF!,#REF!,#REF!,#REF!</definedName>
    <definedName name="Z_112039D4_FF0B_11D1_98B3_00C04FC96ABD_.wvu.Rows" hidden="1">#REF!,#REF!,#REF!,#REF!,#REF!,#REF!,#REF!,#REF!</definedName>
    <definedName name="Z_112039D5_FF0B_11D1_98B3_00C04FC96ABD_.wvu.Rows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hidden="1">#REF!,#REF!,#REF!,#REF!,#REF!,#REF!</definedName>
    <definedName name="Z_112B8339_2081_11D2_BFD2_00A02466506E_.wvu.PrintTitles" localSheetId="0" hidden="1">#REF!,#REF!</definedName>
    <definedName name="Z_112B8339_2081_11D2_BFD2_00A02466506E_.wvu.PrintTitles" hidden="1">#REF!,#REF!</definedName>
    <definedName name="Z_112B833B_2081_11D2_BFD2_00A02466506E_.wvu.PrintTitles" localSheetId="0" hidden="1">#REF!,#REF!</definedName>
    <definedName name="Z_112B833B_2081_11D2_BFD2_00A02466506E_.wvu.PrintTitles" hidden="1">#REF!,#REF!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  <definedName name="Z_1F4C2007_FFA7_11D1_98B6_00C04FC96ABD_.wvu.Rows" hidden="1">#REF!,#REF!,#REF!,#REF!,#REF!,#REF!</definedName>
    <definedName name="Z_1F4C2008_FFA7_11D1_98B6_00C04FC96ABD_.wvu.Rows" hidden="1">#REF!,#REF!,#REF!,#REF!,#REF!,#REF!</definedName>
    <definedName name="Z_1F4C2009_FFA7_11D1_98B6_00C04FC96ABD_.wvu.Rows" hidden="1">#REF!,#REF!,#REF!,#REF!,#REF!,#REF!</definedName>
    <definedName name="Z_1F4C200A_FFA7_11D1_98B6_00C04FC96ABD_.wvu.Rows" hidden="1">#REF!,#REF!,#REF!,#REF!,#REF!,#REF!</definedName>
    <definedName name="Z_1F4C200B_FFA7_11D1_98B6_00C04FC96ABD_.wvu.Rows" hidden="1">#REF!,#REF!,#REF!,#REF!,#REF!,#REF!,#REF!,#REF!</definedName>
    <definedName name="Z_1F4C200C_FFA7_11D1_98B6_00C04FC96ABD_.wvu.Rows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hidden="1">#REF!,#REF!,#REF!,#REF!,#REF!,#REF!</definedName>
    <definedName name="Z_49B0A4B0_963B_11D1_BFD1_00A02466B680_.wvu.Rows" hidden="1">#REF!,#REF!,#REF!,#REF!,#REF!,#REF!</definedName>
    <definedName name="Z_49B0A4B1_963B_11D1_BFD1_00A02466B680_.wvu.Rows" hidden="1">#REF!,#REF!,#REF!,#REF!,#REF!,#REF!</definedName>
    <definedName name="Z_49B0A4B4_963B_11D1_BFD1_00A02466B680_.wvu.Rows" hidden="1">#REF!,#REF!,#REF!,#REF!,#REF!,#REF!,#REF!,#REF!</definedName>
    <definedName name="Z_49B0A4B5_963B_11D1_BFD1_00A02466B680_.wvu.Rows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hidden="1">#REF!,#REF!,#REF!,#REF!,#REF!,#REF!</definedName>
    <definedName name="Z_65976840_70A2_11D2_BFD1_C1F7123CE332_.wvu.PrintTitles" localSheetId="0" hidden="1">#REF!,#REF!</definedName>
    <definedName name="Z_65976840_70A2_11D2_BFD1_C1F7123CE332_.wvu.PrintTitles" hidden="1">#REF!,#REF!</definedName>
    <definedName name="Z_9E0C48F8_FFCC_11D1_98BA_00C04FC96ABD_.wvu.Rows" hidden="1">#REF!,#REF!,#REF!,#REF!,#REF!,#REF!</definedName>
    <definedName name="Z_9E0C48F9_FFCC_11D1_98BA_00C04FC96ABD_.wvu.Rows" hidden="1">#REF!,#REF!,#REF!,#REF!,#REF!,#REF!</definedName>
    <definedName name="Z_9E0C48FA_FFCC_11D1_98BA_00C04FC96ABD_.wvu.Rows" hidden="1">#REF!,#REF!,#REF!,#REF!,#REF!,#REF!</definedName>
    <definedName name="Z_9E0C48FB_FFCC_11D1_98BA_00C04FC96ABD_.wvu.Rows" hidden="1">#REF!,#REF!,#REF!,#REF!,#REF!,#REF!</definedName>
    <definedName name="Z_9E0C48FC_FFCC_11D1_98BA_00C04FC96ABD_.wvu.Rows" hidden="1">#REF!,#REF!,#REF!,#REF!,#REF!,#REF!,#REF!,#REF!</definedName>
    <definedName name="Z_9E0C48FD_FFCC_11D1_98BA_00C04FC96ABD_.wvu.Rows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hidden="1">#REF!,#REF!,#REF!,#REF!,#REF!,#REF!</definedName>
    <definedName name="Z_B424DD41_AAD0_11D2_BFD1_00A02466506E_.wvu.PrintTitles" localSheetId="0" hidden="1">#REF!,#REF!</definedName>
    <definedName name="Z_B424DD41_AAD0_11D2_BFD1_00A02466506E_.wvu.PrintTitles" hidden="1">#REF!,#REF!</definedName>
    <definedName name="Z_BC2BFA12_1C91_11D2_BFD2_00A02466506E_.wvu.PrintTitles" localSheetId="0" hidden="1">#REF!,#REF!</definedName>
    <definedName name="Z_BC2BFA12_1C91_11D2_BFD2_00A02466506E_.wvu.PrintTitles" hidden="1">#REF!,#REF!</definedName>
    <definedName name="Z_C21FAE85_013A_11D2_98BD_00C04FC96ABD_.wvu.Rows" hidden="1">#REF!,#REF!,#REF!,#REF!,#REF!,#REF!</definedName>
    <definedName name="Z_C21FAE86_013A_11D2_98BD_00C04FC96ABD_.wvu.Rows" hidden="1">#REF!,#REF!,#REF!,#REF!,#REF!,#REF!</definedName>
    <definedName name="Z_C21FAE87_013A_11D2_98BD_00C04FC96ABD_.wvu.Rows" hidden="1">#REF!,#REF!,#REF!,#REF!,#REF!,#REF!</definedName>
    <definedName name="Z_C21FAE88_013A_11D2_98BD_00C04FC96ABD_.wvu.Rows" hidden="1">#REF!,#REF!,#REF!,#REF!,#REF!,#REF!</definedName>
    <definedName name="Z_C21FAE89_013A_11D2_98BD_00C04FC96ABD_.wvu.Rows" hidden="1">#REF!,#REF!,#REF!,#REF!,#REF!,#REF!,#REF!,#REF!</definedName>
    <definedName name="Z_C21FAE8A_013A_11D2_98BD_00C04FC96ABD_.wvu.Rows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hidden="1">#REF!,#REF!,#REF!,#REF!,#REF!,#REF!</definedName>
    <definedName name="Z_CF25EF4A_FFAB_11D1_98B7_00C04FC96ABD_.wvu.Rows" hidden="1">#REF!,#REF!,#REF!,#REF!,#REF!,#REF!</definedName>
    <definedName name="Z_CF25EF4B_FFAB_11D1_98B7_00C04FC96ABD_.wvu.Rows" hidden="1">#REF!,#REF!,#REF!,#REF!,#REF!,#REF!</definedName>
    <definedName name="Z_CF25EF4C_FFAB_11D1_98B7_00C04FC96ABD_.wvu.Rows" hidden="1">#REF!,#REF!,#REF!,#REF!,#REF!,#REF!</definedName>
    <definedName name="Z_CF25EF4D_FFAB_11D1_98B7_00C04FC96ABD_.wvu.Rows" hidden="1">#REF!,#REF!,#REF!,#REF!,#REF!,#REF!</definedName>
    <definedName name="Z_CF25EF4E_FFAB_11D1_98B7_00C04FC96ABD_.wvu.Rows" hidden="1">#REF!,#REF!,#REF!,#REF!,#REF!,#REF!,#REF!,#REF!</definedName>
    <definedName name="Z_CF25EF4F_FFAB_11D1_98B7_00C04FC96ABD_.wvu.Rows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hidden="1">#REF!,#REF!,#REF!,#REF!,#REF!,#REF!</definedName>
    <definedName name="Z_E6B74681_BCE1_11D2_BFD1_00A02466506E_.wvu.PrintTitles" localSheetId="0" hidden="1">#REF!,#REF!</definedName>
    <definedName name="Z_E6B74681_BCE1_11D2_BFD1_00A02466506E_.wvu.PrintTitles" hidden="1">#REF!,#REF!</definedName>
    <definedName name="Z_EA8011E5_017A_11D2_98BD_00C04FC96ABD_.wvu.Rows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hidden="1">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hidden="1">#REF!,#REF!,#REF!,#REF!,#REF!,#REF!</definedName>
    <definedName name="Z_EA86CE3B_00A2_11D2_98BC_00C04FC96ABD_.wvu.Rows" hidden="1">#REF!,#REF!,#REF!,#REF!,#REF!,#REF!</definedName>
    <definedName name="Z_EA86CE3C_00A2_11D2_98BC_00C04FC96ABD_.wvu.Rows" hidden="1">#REF!,#REF!,#REF!,#REF!,#REF!,#REF!</definedName>
    <definedName name="Z_EA86CE3D_00A2_11D2_98BC_00C04FC96ABD_.wvu.Rows" hidden="1">#REF!,#REF!,#REF!,#REF!,#REF!,#REF!</definedName>
    <definedName name="Z_EA86CE3E_00A2_11D2_98BC_00C04FC96ABD_.wvu.Rows" hidden="1">#REF!,#REF!,#REF!,#REF!,#REF!,#REF!,#REF!,#REF!</definedName>
    <definedName name="Z_EA86CE3F_00A2_11D2_98BC_00C04FC96ABD_.wvu.Rows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hidden="1">#REF!,#REF!,#REF!,#REF!,#REF!,#REF!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0" i="2" l="1"/>
  <c r="N120" i="2"/>
  <c r="N103" i="2"/>
  <c r="N91" i="2"/>
  <c r="N74" i="2"/>
  <c r="N70" i="2"/>
  <c r="N33" i="2"/>
  <c r="F223" i="1"/>
  <c r="E220" i="1"/>
  <c r="F218" i="1"/>
  <c r="E218" i="1"/>
  <c r="E223" i="1" s="1"/>
  <c r="G223" i="1" s="1"/>
  <c r="L214" i="1"/>
  <c r="K214" i="1"/>
  <c r="L213" i="1"/>
  <c r="J211" i="1"/>
  <c r="J209" i="1"/>
  <c r="L208" i="1"/>
  <c r="J207" i="1"/>
  <c r="L207" i="1"/>
  <c r="L206" i="1"/>
  <c r="L205" i="1"/>
  <c r="L204" i="1"/>
  <c r="L203" i="1"/>
  <c r="L202" i="1"/>
  <c r="L201" i="1"/>
  <c r="L200" i="1"/>
  <c r="L199" i="1"/>
  <c r="L198" i="1"/>
  <c r="J196" i="1"/>
  <c r="L190" i="1"/>
  <c r="K190" i="1"/>
  <c r="L189" i="1"/>
  <c r="J188" i="1"/>
  <c r="L186" i="1"/>
  <c r="J184" i="1"/>
  <c r="L182" i="1"/>
  <c r="L181" i="1"/>
  <c r="L179" i="1"/>
  <c r="K178" i="1"/>
  <c r="L178" i="1"/>
  <c r="L177" i="1"/>
  <c r="L176" i="1"/>
  <c r="L175" i="1"/>
  <c r="K175" i="1"/>
  <c r="J174" i="1"/>
  <c r="L173" i="1"/>
  <c r="L172" i="1"/>
  <c r="K172" i="1"/>
  <c r="L171" i="1"/>
  <c r="L170" i="1"/>
  <c r="K170" i="1"/>
  <c r="L169" i="1"/>
  <c r="L168" i="1"/>
  <c r="L167" i="1"/>
  <c r="L166" i="1"/>
  <c r="L165" i="1"/>
  <c r="J164" i="1"/>
  <c r="L162" i="1"/>
  <c r="L161" i="1"/>
  <c r="K161" i="1"/>
  <c r="L160" i="1"/>
  <c r="J159" i="1"/>
  <c r="L158" i="1"/>
  <c r="K158" i="1"/>
  <c r="L155" i="1"/>
  <c r="K155" i="1"/>
  <c r="J154" i="1"/>
  <c r="L153" i="1"/>
  <c r="L151" i="1"/>
  <c r="K151" i="1"/>
  <c r="L150" i="1"/>
  <c r="K150" i="1"/>
  <c r="L146" i="1"/>
  <c r="K146" i="1"/>
  <c r="L144" i="1"/>
  <c r="K144" i="1"/>
  <c r="K143" i="1"/>
  <c r="L143" i="1"/>
  <c r="L142" i="1"/>
  <c r="K142" i="1"/>
  <c r="L141" i="1"/>
  <c r="L139" i="1"/>
  <c r="K139" i="1"/>
  <c r="L138" i="1"/>
  <c r="K138" i="1"/>
  <c r="L136" i="1"/>
  <c r="K136" i="1"/>
  <c r="K135" i="1"/>
  <c r="L135" i="1"/>
  <c r="L134" i="1"/>
  <c r="K134" i="1"/>
  <c r="L133" i="1"/>
  <c r="K133" i="1"/>
  <c r="L131" i="1"/>
  <c r="K131" i="1"/>
  <c r="L129" i="1"/>
  <c r="L128" i="1"/>
  <c r="L127" i="1"/>
  <c r="K127" i="1"/>
  <c r="L126" i="1"/>
  <c r="L125" i="1"/>
  <c r="L124" i="1"/>
  <c r="L122" i="1"/>
  <c r="K122" i="1"/>
  <c r="K121" i="1"/>
  <c r="L121" i="1"/>
  <c r="L120" i="1"/>
  <c r="K120" i="1"/>
  <c r="L119" i="1"/>
  <c r="K119" i="1"/>
  <c r="L117" i="1"/>
  <c r="K117" i="1"/>
  <c r="L116" i="1"/>
  <c r="L115" i="1"/>
  <c r="L114" i="1"/>
  <c r="L113" i="1"/>
  <c r="L111" i="1"/>
  <c r="L109" i="1"/>
  <c r="K109" i="1"/>
  <c r="J108" i="1"/>
  <c r="L106" i="1"/>
  <c r="L105" i="1"/>
  <c r="L104" i="1"/>
  <c r="L102" i="1"/>
  <c r="L100" i="1"/>
  <c r="K99" i="1"/>
  <c r="L99" i="1"/>
  <c r="J98" i="1"/>
  <c r="L96" i="1"/>
  <c r="K96" i="1"/>
  <c r="L95" i="1"/>
  <c r="K95" i="1"/>
  <c r="L93" i="1"/>
  <c r="K93" i="1"/>
  <c r="L90" i="1"/>
  <c r="J88" i="1"/>
  <c r="J83" i="1" s="1"/>
  <c r="L87" i="1"/>
  <c r="K87" i="1"/>
  <c r="L86" i="1"/>
  <c r="K86" i="1"/>
  <c r="L85" i="1"/>
  <c r="L81" i="1"/>
  <c r="L80" i="1"/>
  <c r="K80" i="1"/>
  <c r="L79" i="1"/>
  <c r="L78" i="1"/>
  <c r="L77" i="1"/>
  <c r="J76" i="1"/>
  <c r="J75" i="1" s="1"/>
  <c r="L73" i="1"/>
  <c r="J72" i="1"/>
  <c r="L71" i="1"/>
  <c r="L70" i="1"/>
  <c r="K70" i="1"/>
  <c r="L69" i="1"/>
  <c r="L68" i="1"/>
  <c r="J67" i="1"/>
  <c r="L66" i="1"/>
  <c r="L64" i="1"/>
  <c r="J62" i="1"/>
  <c r="J61" i="1" s="1"/>
  <c r="J60" i="1" s="1"/>
  <c r="L59" i="1"/>
  <c r="L58" i="1"/>
  <c r="L57" i="1"/>
  <c r="L56" i="1"/>
  <c r="K56" i="1"/>
  <c r="L55" i="1"/>
  <c r="J54" i="1"/>
  <c r="J53" i="1" s="1"/>
  <c r="L51" i="1"/>
  <c r="L50" i="1"/>
  <c r="J48" i="1"/>
  <c r="L47" i="1"/>
  <c r="L46" i="1"/>
  <c r="L45" i="1"/>
  <c r="J44" i="1"/>
  <c r="L43" i="1"/>
  <c r="L41" i="1"/>
  <c r="K41" i="1"/>
  <c r="L40" i="1"/>
  <c r="L39" i="1"/>
  <c r="J39" i="1"/>
  <c r="K39" i="1" s="1"/>
  <c r="L38" i="1"/>
  <c r="L37" i="1"/>
  <c r="L36" i="1"/>
  <c r="J35" i="1"/>
  <c r="L34" i="1"/>
  <c r="K33" i="1"/>
  <c r="L32" i="1"/>
  <c r="K32" i="1"/>
  <c r="J31" i="1"/>
  <c r="C11" i="1"/>
  <c r="K30" i="1"/>
  <c r="L29" i="1"/>
  <c r="J28" i="1"/>
  <c r="J27" i="1"/>
  <c r="J26" i="1" s="1"/>
  <c r="L25" i="1"/>
  <c r="K25" i="1"/>
  <c r="L24" i="1"/>
  <c r="K24" i="1"/>
  <c r="L22" i="1"/>
  <c r="K22" i="1"/>
  <c r="L21" i="1"/>
  <c r="K21" i="1"/>
  <c r="J19" i="1"/>
  <c r="L18" i="1"/>
  <c r="J16" i="1"/>
  <c r="L15" i="1"/>
  <c r="K15" i="1"/>
  <c r="L14" i="1"/>
  <c r="K14" i="1"/>
  <c r="J13" i="1"/>
  <c r="J11" i="1" l="1"/>
  <c r="J107" i="1"/>
  <c r="J97" i="1" s="1"/>
  <c r="J82" i="1" s="1"/>
  <c r="L23" i="1"/>
  <c r="K23" i="1"/>
  <c r="L49" i="1"/>
  <c r="K49" i="1"/>
  <c r="L65" i="1"/>
  <c r="K65" i="1"/>
  <c r="D11" i="1"/>
  <c r="L101" i="1"/>
  <c r="K101" i="1"/>
  <c r="L157" i="1"/>
  <c r="K157" i="1"/>
  <c r="L211" i="1"/>
  <c r="K211" i="1"/>
  <c r="L17" i="1"/>
  <c r="K17" i="1"/>
  <c r="L35" i="1"/>
  <c r="K35" i="1"/>
  <c r="K31" i="1"/>
  <c r="L31" i="1"/>
  <c r="L159" i="1"/>
  <c r="K159" i="1"/>
  <c r="L152" i="1"/>
  <c r="K152" i="1"/>
  <c r="L94" i="1"/>
  <c r="K94" i="1"/>
  <c r="E11" i="1"/>
  <c r="L52" i="1"/>
  <c r="L84" i="1"/>
  <c r="L212" i="1"/>
  <c r="K29" i="1"/>
  <c r="L92" i="1"/>
  <c r="K112" i="1"/>
  <c r="K130" i="1"/>
  <c r="L148" i="1"/>
  <c r="K46" i="1"/>
  <c r="L63" i="1"/>
  <c r="K73" i="1"/>
  <c r="K106" i="1"/>
  <c r="K110" i="1"/>
  <c r="L112" i="1"/>
  <c r="L130" i="1"/>
  <c r="K163" i="1"/>
  <c r="K189" i="1"/>
  <c r="K206" i="1"/>
  <c r="K18" i="1"/>
  <c r="L33" i="1"/>
  <c r="K59" i="1"/>
  <c r="L140" i="1"/>
  <c r="K140" i="1"/>
  <c r="K37" i="1"/>
  <c r="K55" i="1"/>
  <c r="K100" i="1"/>
  <c r="L110" i="1"/>
  <c r="L123" i="1"/>
  <c r="K123" i="1"/>
  <c r="K126" i="1"/>
  <c r="L163" i="1"/>
  <c r="K181" i="1"/>
  <c r="L191" i="1"/>
  <c r="K91" i="1"/>
  <c r="L145" i="1"/>
  <c r="K145" i="1"/>
  <c r="K147" i="1"/>
  <c r="L185" i="1"/>
  <c r="K185" i="1"/>
  <c r="L197" i="1"/>
  <c r="K197" i="1"/>
  <c r="K45" i="1"/>
  <c r="K66" i="1"/>
  <c r="K69" i="1"/>
  <c r="L74" i="1"/>
  <c r="L91" i="1"/>
  <c r="K113" i="1"/>
  <c r="L147" i="1"/>
  <c r="K160" i="1"/>
  <c r="F11" i="1"/>
  <c r="L30" i="1"/>
  <c r="L89" i="1"/>
  <c r="K116" i="1"/>
  <c r="L137" i="1"/>
  <c r="K137" i="1"/>
  <c r="K141" i="1"/>
  <c r="K200" i="1"/>
  <c r="N121" i="2"/>
  <c r="N142" i="2" s="1"/>
  <c r="L103" i="1"/>
  <c r="L210" i="1"/>
  <c r="L42" i="1"/>
  <c r="K42" i="1"/>
  <c r="K77" i="1"/>
  <c r="K148" i="1"/>
  <c r="L187" i="1"/>
  <c r="K187" i="1"/>
  <c r="L149" i="1"/>
  <c r="K149" i="1"/>
  <c r="L156" i="1"/>
  <c r="K156" i="1"/>
  <c r="J195" i="1"/>
  <c r="J194" i="1" s="1"/>
  <c r="L118" i="1"/>
  <c r="K118" i="1"/>
  <c r="L132" i="1"/>
  <c r="K132" i="1"/>
  <c r="L192" i="1"/>
  <c r="K192" i="1"/>
  <c r="J193" i="1" l="1"/>
  <c r="J10" i="1"/>
  <c r="J9" i="1" s="1"/>
  <c r="K83" i="1"/>
  <c r="L83" i="1"/>
  <c r="K196" i="1"/>
  <c r="L196" i="1"/>
  <c r="L62" i="1"/>
  <c r="K62" i="1"/>
  <c r="L48" i="1"/>
  <c r="K48" i="1"/>
  <c r="K164" i="1"/>
  <c r="L164" i="1"/>
  <c r="K13" i="1"/>
  <c r="L13" i="1"/>
  <c r="K184" i="1"/>
  <c r="L184" i="1"/>
  <c r="L67" i="1"/>
  <c r="K67" i="1"/>
  <c r="L28" i="1"/>
  <c r="K28" i="1"/>
  <c r="C10" i="1"/>
  <c r="C9" i="1" s="1"/>
  <c r="L209" i="1"/>
  <c r="L76" i="1"/>
  <c r="K76" i="1"/>
  <c r="E10" i="1"/>
  <c r="E9" i="1" s="1"/>
  <c r="E226" i="1" s="1"/>
  <c r="L20" i="1"/>
  <c r="K20" i="1"/>
  <c r="K183" i="1"/>
  <c r="L183" i="1"/>
  <c r="L108" i="1"/>
  <c r="K108" i="1"/>
  <c r="D10" i="1"/>
  <c r="D9" i="1" s="1"/>
  <c r="L154" i="1"/>
  <c r="K154" i="1"/>
  <c r="L88" i="1"/>
  <c r="K88" i="1"/>
  <c r="K188" i="1"/>
  <c r="L188" i="1"/>
  <c r="L44" i="1"/>
  <c r="K44" i="1"/>
  <c r="L27" i="1"/>
  <c r="K27" i="1"/>
  <c r="L180" i="1"/>
  <c r="K180" i="1"/>
  <c r="L54" i="1"/>
  <c r="K54" i="1"/>
  <c r="L72" i="1"/>
  <c r="K72" i="1"/>
  <c r="F10" i="1" l="1"/>
  <c r="F9" i="1" s="1"/>
  <c r="E227" i="1" s="1"/>
  <c r="L195" i="1"/>
  <c r="K195" i="1"/>
  <c r="L98" i="1"/>
  <c r="K98" i="1"/>
  <c r="K75" i="1"/>
  <c r="L75" i="1"/>
  <c r="K61" i="1"/>
  <c r="L61" i="1"/>
  <c r="L174" i="1"/>
  <c r="K174" i="1"/>
  <c r="K53" i="1"/>
  <c r="L53" i="1"/>
  <c r="L26" i="1"/>
  <c r="K26" i="1"/>
  <c r="L107" i="1"/>
  <c r="K107" i="1"/>
  <c r="L19" i="1"/>
  <c r="K19" i="1"/>
  <c r="L97" i="1" l="1"/>
  <c r="K97" i="1"/>
  <c r="L60" i="1"/>
  <c r="K60" i="1"/>
  <c r="K16" i="1"/>
  <c r="L16" i="1"/>
  <c r="G11" i="1"/>
  <c r="K194" i="1"/>
  <c r="L194" i="1"/>
  <c r="L82" i="1" l="1"/>
  <c r="K82" i="1"/>
  <c r="H11" i="1"/>
  <c r="G10" i="1"/>
  <c r="L11" i="1"/>
  <c r="K11" i="1"/>
  <c r="L10" i="1" l="1"/>
  <c r="K10" i="1"/>
  <c r="H10" i="1"/>
  <c r="G9" i="1"/>
  <c r="L193" i="1"/>
  <c r="K193" i="1"/>
  <c r="L9" i="1" l="1"/>
  <c r="K9" i="1"/>
  <c r="H9" i="1"/>
  <c r="E225" i="1"/>
</calcChain>
</file>

<file path=xl/sharedStrings.xml><?xml version="1.0" encoding="utf-8"?>
<sst xmlns="http://schemas.openxmlformats.org/spreadsheetml/2006/main" count="777" uniqueCount="702">
  <si>
    <t xml:space="preserve">Mapa I - Receitas Por Classificação Económica                            </t>
  </si>
  <si>
    <t>Orçamento Inicial (OI)</t>
  </si>
  <si>
    <t>Total Orçamento 
Reprogramado (ORP)</t>
  </si>
  <si>
    <t>Execução (EXE)</t>
  </si>
  <si>
    <t>Taxa de Execução (EXE/ORP)</t>
  </si>
  <si>
    <t>1º TRIM 
2022</t>
  </si>
  <si>
    <t>Var.  
Homologa
%</t>
  </si>
  <si>
    <t>Var. 
Homologa
Abs</t>
  </si>
  <si>
    <t>Administração Direta</t>
  </si>
  <si>
    <t>Fundos e Serviços Autónomos</t>
  </si>
  <si>
    <t>Total Geral</t>
  </si>
  <si>
    <t>Clas.Econ.</t>
  </si>
  <si>
    <t>Designação</t>
  </si>
  <si>
    <t>TOTAL GERAL</t>
  </si>
  <si>
    <t>01 - Receitas</t>
  </si>
  <si>
    <t>01.01</t>
  </si>
  <si>
    <t>Impostos</t>
  </si>
  <si>
    <t>01.01.01</t>
  </si>
  <si>
    <t>Impostos sobre o rendimento (IUR)</t>
  </si>
  <si>
    <t>01.01.01.01</t>
  </si>
  <si>
    <t>Pessoas singulares</t>
  </si>
  <si>
    <t>01.01.01.02</t>
  </si>
  <si>
    <t>Pessoas colectivas</t>
  </si>
  <si>
    <t>01.01.02</t>
  </si>
  <si>
    <t>Outros impostos directos</t>
  </si>
  <si>
    <t>01.01.02.01</t>
  </si>
  <si>
    <t>Tributo Especial Unificado</t>
  </si>
  <si>
    <t>01.01.02.02</t>
  </si>
  <si>
    <t>Taxa de Incêndio</t>
  </si>
  <si>
    <t>01.01.03</t>
  </si>
  <si>
    <t xml:space="preserve">Imposto sobre o Património </t>
  </si>
  <si>
    <t>01.01.03.01</t>
  </si>
  <si>
    <t>Imposto único sobre o património</t>
  </si>
  <si>
    <t>01.01.03.01.01</t>
  </si>
  <si>
    <t>01.01.03.01.02</t>
  </si>
  <si>
    <t>01.01.03.02</t>
  </si>
  <si>
    <t>Outros impostos correntes sobre o património</t>
  </si>
  <si>
    <t>01.01.03.02.01</t>
  </si>
  <si>
    <t>01.01.03.02.02</t>
  </si>
  <si>
    <t>01.01.04</t>
  </si>
  <si>
    <t>Impostos sobre bens e serviços</t>
  </si>
  <si>
    <t>01.01.04.01</t>
  </si>
  <si>
    <t>Sobre bens e serviços</t>
  </si>
  <si>
    <t>01.01.04.01.01</t>
  </si>
  <si>
    <t>Imposto sobre o valor acrescentado (IVA)</t>
  </si>
  <si>
    <t>DGA</t>
  </si>
  <si>
    <t>DGCI</t>
  </si>
  <si>
    <t>01.01.04.02</t>
  </si>
  <si>
    <t>Sobre o consumo</t>
  </si>
  <si>
    <t>01.01.04.02.01</t>
  </si>
  <si>
    <t>Imposto sobre consumos especiais</t>
  </si>
  <si>
    <t>01.01.04.02.02</t>
  </si>
  <si>
    <t>Taxa de tabaco</t>
  </si>
  <si>
    <t>01.01.04.03</t>
  </si>
  <si>
    <t>Impostos cobrados por outras entidades</t>
  </si>
  <si>
    <t>01.01.04.04</t>
  </si>
  <si>
    <t>Impostos diversos sobre serviços</t>
  </si>
  <si>
    <t>01.01.04.04.01</t>
  </si>
  <si>
    <t>Imposto de turismo</t>
  </si>
  <si>
    <t>01.01.04.04.02</t>
  </si>
  <si>
    <t>Contribuição Turistica</t>
  </si>
  <si>
    <t>01.01.04.04.09</t>
  </si>
  <si>
    <t>Outros diversos</t>
  </si>
  <si>
    <t>01.01.04.05</t>
  </si>
  <si>
    <t>Outros impostos</t>
  </si>
  <si>
    <t>01.01.04.05.01</t>
  </si>
  <si>
    <t>Imposto de circulação de veículos automóveis</t>
  </si>
  <si>
    <t>01.01.04.05.02</t>
  </si>
  <si>
    <t>Taxa ecológica</t>
  </si>
  <si>
    <t>01.01.04.05.03</t>
  </si>
  <si>
    <t>Taxa estatística aduaneira</t>
  </si>
  <si>
    <t>01.01.04.06</t>
  </si>
  <si>
    <t>Outros impostos diversos sobre bens e serviços</t>
  </si>
  <si>
    <t>01.01.05</t>
  </si>
  <si>
    <t>Imposto sobre transacções internacionais</t>
  </si>
  <si>
    <t>01.01.05.01</t>
  </si>
  <si>
    <t>Direitos de importação</t>
  </si>
  <si>
    <t>01.01.05.02</t>
  </si>
  <si>
    <t>Taxa comunitária CEDEAO</t>
  </si>
  <si>
    <t>01.01.05.04</t>
  </si>
  <si>
    <t>Serviços de importação – exportação</t>
  </si>
  <si>
    <t>01.01.06</t>
  </si>
  <si>
    <t>01.01.06.01.01</t>
  </si>
  <si>
    <t>Imposto de selo</t>
  </si>
  <si>
    <t>01.01.06.01.02</t>
  </si>
  <si>
    <t>Selo de verba</t>
  </si>
  <si>
    <t>Outros</t>
  </si>
  <si>
    <t>01.01.06.02</t>
  </si>
  <si>
    <t>Imposto especial sobre jogos</t>
  </si>
  <si>
    <t>01.02</t>
  </si>
  <si>
    <t>Segurança Social</t>
  </si>
  <si>
    <t>01.02.01</t>
  </si>
  <si>
    <t>Contribuições para a segurança social</t>
  </si>
  <si>
    <t>01.02.01.01</t>
  </si>
  <si>
    <t>Taxa social única</t>
  </si>
  <si>
    <t>01.02.01.02</t>
  </si>
  <si>
    <t>Contribuições para a Caixa de Aposentações e Pensões</t>
  </si>
  <si>
    <t>01.02.01.03</t>
  </si>
  <si>
    <t>Contribuição para a previdência social</t>
  </si>
  <si>
    <t>01.02.01.04</t>
  </si>
  <si>
    <t>Contrapartidas financeiras de organismos da segurança social Estrangeiras</t>
  </si>
  <si>
    <t>01.02.01.09</t>
  </si>
  <si>
    <t>Outras contribuições</t>
  </si>
  <si>
    <t>01.03</t>
  </si>
  <si>
    <t xml:space="preserve">Transferências </t>
  </si>
  <si>
    <t>01.03.01</t>
  </si>
  <si>
    <t>De Governos estrangeiros</t>
  </si>
  <si>
    <t>01.03.01.01</t>
  </si>
  <si>
    <t>Correntes</t>
  </si>
  <si>
    <t>01.03.01.01.01</t>
  </si>
  <si>
    <t>Ajuda orçamental</t>
  </si>
  <si>
    <t>01.03.01.01.02</t>
  </si>
  <si>
    <t>Ajuda alimentar</t>
  </si>
  <si>
    <t>01.03.01.01.03</t>
  </si>
  <si>
    <t>Donativos directos</t>
  </si>
  <si>
    <t>01.03.01.01.09</t>
  </si>
  <si>
    <t>Outras</t>
  </si>
  <si>
    <t>01.03.01.02</t>
  </si>
  <si>
    <t>Capital</t>
  </si>
  <si>
    <t>01.03.01.02.01</t>
  </si>
  <si>
    <t>01.03.01.02.02</t>
  </si>
  <si>
    <t>01.03.01.02.03</t>
  </si>
  <si>
    <t>01.03.01.02.09</t>
  </si>
  <si>
    <t>01.03.02</t>
  </si>
  <si>
    <t>De Organizações internacionais</t>
  </si>
  <si>
    <t>01.03.02.01</t>
  </si>
  <si>
    <t>01.03.02.02</t>
  </si>
  <si>
    <t>01.03.03</t>
  </si>
  <si>
    <t>Das administrações públicas</t>
  </si>
  <si>
    <t>01.03.03.01</t>
  </si>
  <si>
    <t>01.03.03.01.01</t>
  </si>
  <si>
    <t>Administração Central</t>
  </si>
  <si>
    <t>01.03.03.01.02</t>
  </si>
  <si>
    <t>Administração Local</t>
  </si>
  <si>
    <t>01.03.03.01.03</t>
  </si>
  <si>
    <t>Transferencias Correntes De Fundos E Serviços Autónomos</t>
  </si>
  <si>
    <t>01.03.03.01.09</t>
  </si>
  <si>
    <t>01.03.03.02</t>
  </si>
  <si>
    <t>01.04</t>
  </si>
  <si>
    <t>Outras receitas</t>
  </si>
  <si>
    <t>01.04.01</t>
  </si>
  <si>
    <t xml:space="preserve">Rendimentos de propriedade </t>
  </si>
  <si>
    <t>01.04.01.01</t>
  </si>
  <si>
    <t>Juros</t>
  </si>
  <si>
    <t>01.04.01.02</t>
  </si>
  <si>
    <t>Dividendos</t>
  </si>
  <si>
    <t>01.04.01.03</t>
  </si>
  <si>
    <t>Dividendos de quase sociedades</t>
  </si>
  <si>
    <t>01.04.01.04</t>
  </si>
  <si>
    <t>Receitas provenientes de reservas técnicas</t>
  </si>
  <si>
    <t>01.04.01.05</t>
  </si>
  <si>
    <t>Rendas</t>
  </si>
  <si>
    <t>01.04.01.05.01</t>
  </si>
  <si>
    <t>De concessões aeroportuárias</t>
  </si>
  <si>
    <t>01.04.01.05.02</t>
  </si>
  <si>
    <t>De concessões portuárias</t>
  </si>
  <si>
    <t>01.04.01.05.03</t>
  </si>
  <si>
    <t>De outras concessões</t>
  </si>
  <si>
    <t>01.04.01.05.04</t>
  </si>
  <si>
    <t>De terrenos</t>
  </si>
  <si>
    <t>01.04.01.05.05</t>
  </si>
  <si>
    <t>De habitações</t>
  </si>
  <si>
    <t>01.04.01.05.06</t>
  </si>
  <si>
    <t>De edifícios</t>
  </si>
  <si>
    <t>01.04.01.05.07</t>
  </si>
  <si>
    <t>Outras rendas</t>
  </si>
  <si>
    <t>01.04.01.05.09</t>
  </si>
  <si>
    <t>Outros rendimentos de propriedade</t>
  </si>
  <si>
    <t>01.04.02</t>
  </si>
  <si>
    <t>Venda de bens e serviços</t>
  </si>
  <si>
    <t>01.04.02.01</t>
  </si>
  <si>
    <t>Venda de bens correntes</t>
  </si>
  <si>
    <t>01.04.02.01.01</t>
  </si>
  <si>
    <t>Mercadorias</t>
  </si>
  <si>
    <t>01.04.02.01.02</t>
  </si>
  <si>
    <t>Bens inutilizados</t>
  </si>
  <si>
    <t>01.04.02.01.03</t>
  </si>
  <si>
    <t>Publicações e impressos</t>
  </si>
  <si>
    <t>01.04.02.01.04</t>
  </si>
  <si>
    <t>Bens e resíduos e materiais recuperados</t>
  </si>
  <si>
    <t>01.04.02.01.05</t>
  </si>
  <si>
    <t>Embalagens e vasilhame</t>
  </si>
  <si>
    <t>01.04.02.01.06</t>
  </si>
  <si>
    <t>Venda de medicamentos</t>
  </si>
  <si>
    <t>01.04.02.01.07</t>
  </si>
  <si>
    <t>Venda de água</t>
  </si>
  <si>
    <t>01.04.02.01.09</t>
  </si>
  <si>
    <t>01.04.02.02</t>
  </si>
  <si>
    <t>Taxas de Prestação de Serviços</t>
  </si>
  <si>
    <t>01.04.02.02.01</t>
  </si>
  <si>
    <t>Prestação de serviços</t>
  </si>
  <si>
    <t>01.04.02.02.01.00.01</t>
  </si>
  <si>
    <t>Taxas de serviços de passaportes</t>
  </si>
  <si>
    <t>01.04.02.02.01.00.02</t>
  </si>
  <si>
    <t>Taxas de serviços agrícolas e pecuários</t>
  </si>
  <si>
    <t>01.04.02.02.01.00.03</t>
  </si>
  <si>
    <t>Taxas de serviços de sanidade</t>
  </si>
  <si>
    <t>01.04.02.02.01.00.04</t>
  </si>
  <si>
    <t>Taxas de serviços policiais</t>
  </si>
  <si>
    <t>01.04.02.02.01.00.05</t>
  </si>
  <si>
    <t>Taxas de serviços de viação</t>
  </si>
  <si>
    <t>01.04.02.02.01.00.06</t>
  </si>
  <si>
    <t>Taxa de serviço de manutenção rodoviária</t>
  </si>
  <si>
    <t>01.04.02.02.01.00.07</t>
  </si>
  <si>
    <t>Taxas de serviços de comércio</t>
  </si>
  <si>
    <t>01.04.02.02.01.00.08</t>
  </si>
  <si>
    <t>Taxas de exploração de água</t>
  </si>
  <si>
    <t>01.04.02.02.01.00.09</t>
  </si>
  <si>
    <t>Taxas de serviços de secretaria</t>
  </si>
  <si>
    <t>01.04.02.02.01.01.00</t>
  </si>
  <si>
    <t>Taxas de licenças de loteamento, de execução de obras de particulares, da utilização da via pública por motivos de obras e de utilização de edificios</t>
  </si>
  <si>
    <t>01.04.02.02.01.01.01</t>
  </si>
  <si>
    <t>Taxas de construção, manutenção ou reforço de infraestrutura urbanisticas e de saneamento</t>
  </si>
  <si>
    <t>01.04.02.02.01.01.02</t>
  </si>
  <si>
    <t>Taxas de ocupação do dominio público e aproveitamento dos bens utilização</t>
  </si>
  <si>
    <t>01.04.02.02.01.01.03</t>
  </si>
  <si>
    <t>Taxa de ocupação e utilização de locais reservados nos mercados e feiras</t>
  </si>
  <si>
    <t>01.04.02.02.01.01.04</t>
  </si>
  <si>
    <t>Taxa de aferição de pesos, medidas e aparelhos de medição</t>
  </si>
  <si>
    <t>01.04.02.02.01.01.05</t>
  </si>
  <si>
    <t>Taxa de estacionamento de veículos em parques ou outros locais a esse fim destinado</t>
  </si>
  <si>
    <t>01.04.02.02.01.01.06</t>
  </si>
  <si>
    <t>Taxa de licenciamento de sanitários das instalações</t>
  </si>
  <si>
    <t>01.04.02.02.01.02.05</t>
  </si>
  <si>
    <t>Taxa pela extracção de materiais inertes em explorações particulares a céu aberto</t>
  </si>
  <si>
    <t>01.04.02.02.01.03.04</t>
  </si>
  <si>
    <t>Taxa pela emissão de outras licenças não previstas nas rubricas anteriores</t>
  </si>
  <si>
    <t>01.04.02.02.01.04</t>
  </si>
  <si>
    <t>Taxa De Segurança Aeroportuária</t>
  </si>
  <si>
    <t>01.04.02.02.01.07</t>
  </si>
  <si>
    <t>Taxa Turistico</t>
  </si>
  <si>
    <t>01.04.02.02.01.01.07</t>
  </si>
  <si>
    <t>Taxa de serviços de publicidade com fins comerciais</t>
  </si>
  <si>
    <t>01.04.02.02.01.01.08</t>
  </si>
  <si>
    <t>Taxa de autorização de venda ambulante nas vias e recintos públicos</t>
  </si>
  <si>
    <t>01.04.02.02.01.01.09</t>
  </si>
  <si>
    <t>Taxa de serviço de enterramento, concessão de terrenos e uso de jazigos, de ossários e de outras instalações em cemiterio municipais</t>
  </si>
  <si>
    <t>01.04.02.02.01.02.00</t>
  </si>
  <si>
    <t>Taxa de registro e licenças de caes</t>
  </si>
  <si>
    <t>01.04.02.02.01.02.01</t>
  </si>
  <si>
    <t>Taxa pela utilização de matadouros e talhos municipais</t>
  </si>
  <si>
    <t>01.04.02.02.01.02.02</t>
  </si>
  <si>
    <t>Taxa pela utilização de quaisquer instalações destinadas ao conforto, comodidade ou recreio público</t>
  </si>
  <si>
    <t>01.04.02.02.01.02.03</t>
  </si>
  <si>
    <t>Taxa de comparticipação dos proprietários de solos urbanos nos custos da urbanização</t>
  </si>
  <si>
    <t>01.04.02.02.01.02.04</t>
  </si>
  <si>
    <t>Taxa pela comparticipação dos proprietários de imoveis em areas urbanizadas nos custos de conservação dos espaços públicos</t>
  </si>
  <si>
    <t>01.04.02.02.01.02.06</t>
  </si>
  <si>
    <t>Taxa pela concessão de licenças de obras no solo e subsolo do dominio público municipal</t>
  </si>
  <si>
    <t>01.04.02.02.01.02.07</t>
  </si>
  <si>
    <t>Taxa pela ocupação ou utilização do solo, subsolo e espaço aereo de dominio municipal</t>
  </si>
  <si>
    <t>01.04.02.02.01.02.08</t>
  </si>
  <si>
    <t>Taxa pelo aproveitamento dos bens de utilidade pública situados no solo, subsolo e espaço aereo do dominio municipal</t>
  </si>
  <si>
    <t>01.04.02.02.01.02.09</t>
  </si>
  <si>
    <t>Taxa pela instalação de antenas parabólicas</t>
  </si>
  <si>
    <t>01.04.02.02.01.03.00</t>
  </si>
  <si>
    <t>Taxa pela instalação de antenas de operadores de telecomunicação moveis</t>
  </si>
  <si>
    <t>01.04.02.02.01.03.01</t>
  </si>
  <si>
    <t>Taxa pela prestação de serviços ao público por unidades organicos, funcionarios ou agente</t>
  </si>
  <si>
    <t>01.04.02.02.01.03.02</t>
  </si>
  <si>
    <t>Taxa pela conservação e tratamento de esgotos</t>
  </si>
  <si>
    <t>01.04.02.02.01.03.03</t>
  </si>
  <si>
    <t>Taxa de serviço de licenciamento de alambiques</t>
  </si>
  <si>
    <t>01.04.02.02.01.08</t>
  </si>
  <si>
    <t>Taxa De Compensação Equitativa Pela Cópia Privada</t>
  </si>
  <si>
    <t>01.04.02.02.01.09.09</t>
  </si>
  <si>
    <t>Outras taxas diversas</t>
  </si>
  <si>
    <t>01.04.02.02.01.10</t>
  </si>
  <si>
    <t xml:space="preserve">Taxa De Segurança Maritima  </t>
  </si>
  <si>
    <t>01.04.02.02.01.11</t>
  </si>
  <si>
    <t>Taxa Específica sobre Tabaco</t>
  </si>
  <si>
    <t>01.04.02.02.01.12</t>
  </si>
  <si>
    <t>Taxa de Serviço de Título de Residência de Estrangeiro</t>
  </si>
  <si>
    <t>01.04.02.02.01.13</t>
  </si>
  <si>
    <t>Taxa de Vistoria de Abertura e Renovação</t>
  </si>
  <si>
    <t>01.04.02.02.01.14</t>
  </si>
  <si>
    <t>Declaração ou Emissão de  Títulos</t>
  </si>
  <si>
    <t>01.04.02.02.01.17</t>
  </si>
  <si>
    <t>Taxa de Licença de Uso e Porte de Armas</t>
  </si>
  <si>
    <t>01.04.02.02.02</t>
  </si>
  <si>
    <t>Emolumentos e custas</t>
  </si>
  <si>
    <t>01.04.02.02.02.01</t>
  </si>
  <si>
    <t>Emolumentos de portos e capitanias</t>
  </si>
  <si>
    <t>01.04.02.02.02.02</t>
  </si>
  <si>
    <t>Emolumentos judiciais</t>
  </si>
  <si>
    <t>01.04.02.02.02.03</t>
  </si>
  <si>
    <t>Emolumentos dos registos e notariado</t>
  </si>
  <si>
    <t>01.04.02.02.02.09</t>
  </si>
  <si>
    <t>Outros emolumentos e custas</t>
  </si>
  <si>
    <t>01.04.02.03</t>
  </si>
  <si>
    <t>Taxas de outros serviços</t>
  </si>
  <si>
    <t>01.04.02.03.01</t>
  </si>
  <si>
    <t>Serviços medico hospitalares</t>
  </si>
  <si>
    <t>01.04.02.03.02</t>
  </si>
  <si>
    <t>Serviços das oficinas do Estado</t>
  </si>
  <si>
    <t>01.04.02.03.03</t>
  </si>
  <si>
    <t>Serviços dos recursos agro-florestais</t>
  </si>
  <si>
    <t>01.04.02.03.09</t>
  </si>
  <si>
    <t>01.04.02.04</t>
  </si>
  <si>
    <t>Emolumentos pessoais</t>
  </si>
  <si>
    <t>01.04.02.04.01</t>
  </si>
  <si>
    <t>Serviços de portos e capitania</t>
  </si>
  <si>
    <t>01.04.02.04.02</t>
  </si>
  <si>
    <t>Serviços de justiça</t>
  </si>
  <si>
    <t>01.04.02.04.03</t>
  </si>
  <si>
    <t>Serviços dos registos e notariado</t>
  </si>
  <si>
    <t>01.04.02.04.04</t>
  </si>
  <si>
    <t>Serviços judiciais do contencioso aduaneiro</t>
  </si>
  <si>
    <t>01.04.02.04.05</t>
  </si>
  <si>
    <t>Custas judiciais</t>
  </si>
  <si>
    <t>01.04.02.04.06</t>
  </si>
  <si>
    <t>Serviços aduaneiros e guarda-fiscal</t>
  </si>
  <si>
    <t>01.04.02.04.07</t>
  </si>
  <si>
    <t>Serviços de administração financeira</t>
  </si>
  <si>
    <t>01.04.02.04.08</t>
  </si>
  <si>
    <t>Serviços de polícia e fronteiras</t>
  </si>
  <si>
    <t>01.04.02.04.09</t>
  </si>
  <si>
    <t>Serviços diversos</t>
  </si>
  <si>
    <t>01.04.03</t>
  </si>
  <si>
    <t>Multas e outras penalidades</t>
  </si>
  <si>
    <t>01.04.03.01</t>
  </si>
  <si>
    <t>Multas por infracções ao código da estrada</t>
  </si>
  <si>
    <t>01.04.03.02</t>
  </si>
  <si>
    <t>Multas por proibição de entrada de menores em locais de diversão nocturna</t>
  </si>
  <si>
    <t>01.04.03.03</t>
  </si>
  <si>
    <t>Multas aplicadas pelos tribunais nos processos fiscais e aduaneiros</t>
  </si>
  <si>
    <t>01.04.03.04</t>
  </si>
  <si>
    <t>Taxa de relaxe</t>
  </si>
  <si>
    <t>01.04.03.05</t>
  </si>
  <si>
    <t>Multas por infracções ao código de posturas municipais</t>
  </si>
  <si>
    <t>01.04.03.06</t>
  </si>
  <si>
    <t>Juros de mora</t>
  </si>
  <si>
    <t>01.04.03.07</t>
  </si>
  <si>
    <t>01.04.03.08</t>
  </si>
  <si>
    <t>Coimas</t>
  </si>
  <si>
    <t>01.04.03.09</t>
  </si>
  <si>
    <t>01.04.04</t>
  </si>
  <si>
    <t>Outras Transferências</t>
  </si>
  <si>
    <t>01.04.04.01</t>
  </si>
  <si>
    <t>01.04.04.02</t>
  </si>
  <si>
    <t>01.04.04.03</t>
  </si>
  <si>
    <t>Serviços consulares</t>
  </si>
  <si>
    <t>01.04.05</t>
  </si>
  <si>
    <t>Outras receitas diversas e não especificadas</t>
  </si>
  <si>
    <t>01.04.05.01</t>
  </si>
  <si>
    <t>Receitas do totoloto nacional</t>
  </si>
  <si>
    <t>01.04.05.02</t>
  </si>
  <si>
    <t>Reposições não abatidas nos pagamentos</t>
  </si>
  <si>
    <t>01.04.05.03</t>
  </si>
  <si>
    <t>Devoluções</t>
  </si>
  <si>
    <t>01.04.05.09</t>
  </si>
  <si>
    <t>Outras receitas diversas não especificadas</t>
  </si>
  <si>
    <t>Ativos Não Financeiros</t>
  </si>
  <si>
    <t>03.01</t>
  </si>
  <si>
    <t>Activos Não Financeiros</t>
  </si>
  <si>
    <t>03.01.01</t>
  </si>
  <si>
    <t>Activos Fixos</t>
  </si>
  <si>
    <t>03.01.01.01.01.01.02</t>
  </si>
  <si>
    <t>Residências Civis - Vendas</t>
  </si>
  <si>
    <t>03.01.01.01.01.02.02</t>
  </si>
  <si>
    <t>Residências Militares - Vendas</t>
  </si>
  <si>
    <t>03.01.01.01.06.02</t>
  </si>
  <si>
    <t>Outras Construções - Vendas</t>
  </si>
  <si>
    <t>03.01.01.02.01.01.02</t>
  </si>
  <si>
    <t>Viaturas Ligeiras de Passageiros - Vendas</t>
  </si>
  <si>
    <t>03.01.01.02.01.06.02</t>
  </si>
  <si>
    <t>Motos e Motociclos - Vendas</t>
  </si>
  <si>
    <t>03.01.01.02.01.07.02</t>
  </si>
  <si>
    <t>Barcos - Vendas</t>
  </si>
  <si>
    <t>03.01.01.02.01.08.02</t>
  </si>
  <si>
    <t>Aviões - Vendas</t>
  </si>
  <si>
    <t>03.01.01.02.01.09.02</t>
  </si>
  <si>
    <t>Outros Materiais de Transporte - Vendas</t>
  </si>
  <si>
    <t>03.01.01.02.03.02</t>
  </si>
  <si>
    <t>Equipamento Administrativo - Vendas</t>
  </si>
  <si>
    <t>03.01.01.02.04.02</t>
  </si>
  <si>
    <t>Outra Maquinaria e Equipamento - Vendas</t>
  </si>
  <si>
    <t>03.01.02</t>
  </si>
  <si>
    <t xml:space="preserve">Existências </t>
  </si>
  <si>
    <t>03.01.02.02.04.02</t>
  </si>
  <si>
    <t>Mercadorias - Vendas</t>
  </si>
  <si>
    <t>03.01.03</t>
  </si>
  <si>
    <t>Valores</t>
  </si>
  <si>
    <t>03.01.03.02</t>
  </si>
  <si>
    <t>Valores - Vendas</t>
  </si>
  <si>
    <t>03.01.04</t>
  </si>
  <si>
    <t>Recursos naturais</t>
  </si>
  <si>
    <t>03.01.04.01.01.02</t>
  </si>
  <si>
    <t>Terrenos Do Domínio Público - Vendas</t>
  </si>
  <si>
    <t>03.01.04.04.01.02</t>
  </si>
  <si>
    <t>Propriedade Industrial E Outros Direito-Vendas</t>
  </si>
  <si>
    <t>03.01.04.01.02.02</t>
  </si>
  <si>
    <t>Terrenos Do Domínio Privado - Vendas</t>
  </si>
  <si>
    <t>Total GRE</t>
  </si>
  <si>
    <t>GRE (FSA não)</t>
  </si>
  <si>
    <t>Mapa V</t>
  </si>
  <si>
    <t>Receitas FSA Não contabilizados como Sim</t>
  </si>
  <si>
    <t>Controlo</t>
  </si>
  <si>
    <r>
      <rPr>
        <b/>
        <sz val="12"/>
        <color theme="1"/>
        <rFont val="Calibri"/>
        <family val="2"/>
        <scheme val="minor"/>
      </rPr>
      <t>Anotações:</t>
    </r>
    <r>
      <rPr>
        <sz val="10"/>
        <color theme="1"/>
        <rFont val="Calibri"/>
        <family val="2"/>
        <scheme val="minor"/>
      </rPr>
      <t xml:space="preserve">
Montagem do GRE:
Filtro na DS_AREA_FISC (excluiu as alfândegas e delegações aduaneiras)
Filtro no CC-COD (excluiu os centros de custos 90)
Filtro no ECON-NOME (excluiu Outras Transferências AC-Correntes)
Mapa I:
1. Deduzido 59.210.181$ da rubrica "Impostos Sobre O Rendimento - Ps (Iur)" e adicionado na Rubrica "Tributo Especial Unificado", pois trata-se de receitas do TEU que estão classificados como IR-PS.
2. Adicionado 61.940$ na rubrica "Taxa de Incêndio", referente a cobrança de receitas de "Imposto para os serviços de incêndio", pois a apartir do OE 2022, o imposto para serviço de incêndio passou a ser considerdo taxa de incêndio, mas ainda na TD, encontra-se valores cobrados dentro da rubrica impostos.
3. Adicionado 22.164.846$ na rubrica "Impostos Sobre O Rendimento - Ps (Iur)" do valor do IR-PS cobrado no CGJ, classificado na TD como FSA Sim, mas refere-se a uma receita do Serviço Simples.
4. Adicionado 30.259.729$ na rubrica "Imposto de Selo" do valor do Imposto de Selo cobrado no CGJ, classificado na TD como FSA Sim, mas refere-se a uma receita do Serviço Simples.
5. Adicionado 6.857.994$  na rubrica "Taxas De Serviços Médico-Hospitalares", o valor da Taxas De Serviços Médico-Hospitalares, cobrado na MSSS - Direcção Geral de Planeamento, Orçamento e Gestão, classificada na TD como FSA Sim, mas no entanto trata-se de um serviço simples.
Todos estes valores que foram reclassificados para a estrutura de FSA Não, não foram consideradas na contabilização do total do FSA Sim. Fez-se uma reclassificação manual.
</t>
    </r>
  </si>
  <si>
    <t>Mapa II - Despesas por Natureza do Programa segundo a Classificação Económica</t>
  </si>
  <si>
    <t>Total Orçamento Inicial (OI)</t>
  </si>
  <si>
    <t>Orçamento Reprogramado (ORP)</t>
  </si>
  <si>
    <t>1º TRIM
2022</t>
  </si>
  <si>
    <t>Var. Homol</t>
  </si>
  <si>
    <t>Var. Abs</t>
  </si>
  <si>
    <t>Programa de Investimento</t>
  </si>
  <si>
    <t>Programa Finalístico</t>
  </si>
  <si>
    <t>Programa de Gestão e Apoio Administrativo</t>
  </si>
  <si>
    <t>02.01-Despesas com pessoal</t>
  </si>
  <si>
    <t>02.01.01.01.01-Pessoal Dos Quadros Especiais</t>
  </si>
  <si>
    <t>02.01.01.01.02-Pessoal Do Quadro</t>
  </si>
  <si>
    <t>02.01.01.01.03-Pessoal Contratado</t>
  </si>
  <si>
    <t>02.01.01.01.04-Pessoal Em Regime De Avença</t>
  </si>
  <si>
    <t>02.01.01.01.09-Pessoal Em Qualquer Outra Situação</t>
  </si>
  <si>
    <t>02.01.01.02.01-Gratificações Permanentes</t>
  </si>
  <si>
    <t>02.01.01.02.02-Subsídios Permanentes</t>
  </si>
  <si>
    <t>02.01.01.02.03-Despesas De Representação</t>
  </si>
  <si>
    <t>02.01.01.02.04-Gratificações Eventuais</t>
  </si>
  <si>
    <t>02.01.01.02.05-Horas Extraordinárias</t>
  </si>
  <si>
    <t>02.01.01.02.06-Alimentação E Alojamento</t>
  </si>
  <si>
    <t>02.01.01.02.07-Formação</t>
  </si>
  <si>
    <t>02.01.01.02.08-Subsídio De Instalação</t>
  </si>
  <si>
    <t>02.01.01.02.09-Outros Suplementos E Abonos</t>
  </si>
  <si>
    <t>02.01.01.03.01-Aumentos Salariais</t>
  </si>
  <si>
    <t>02.01.01.03.02.01-Recrutamentos E Nomeações</t>
  </si>
  <si>
    <t>02.01.01.03.02.02-Recrutamentos E Nomeações Em Curso</t>
  </si>
  <si>
    <t>02.01.01.03.03-Progressões</t>
  </si>
  <si>
    <t>02.01.01.03.04-Reclassificações</t>
  </si>
  <si>
    <t>02.01.01.03.05-Reingressos</t>
  </si>
  <si>
    <t>02.01.01.03.06-Promoções</t>
  </si>
  <si>
    <t>02.01.02.01.01-Contribuições Para A Segurança Social</t>
  </si>
  <si>
    <t>02.01.02.01.02-Encargos Com A Saúde</t>
  </si>
  <si>
    <t>02.01.02.01.03-Abono De Família</t>
  </si>
  <si>
    <t>02.01.02.01.04-Seguros De Acidentes No Trabalho</t>
  </si>
  <si>
    <t>02.01.02.01.09-Encargos Diversos De Segurança Social</t>
  </si>
  <si>
    <t>02.01-Despesas com pessoal Total</t>
  </si>
  <si>
    <t>02.02-Aquisição de bens e serviços</t>
  </si>
  <si>
    <t>02.02.01.00.01-Matérias Primas E Subsidiárias</t>
  </si>
  <si>
    <t>02.02.01.00.02-Medicamentos</t>
  </si>
  <si>
    <t>02.02.01.00.03-Produtos Alimentares</t>
  </si>
  <si>
    <t>02.02.01.00.04-Roupa  Vestuário E Calçado</t>
  </si>
  <si>
    <t>02.02.01.00.05-Material De Escritório</t>
  </si>
  <si>
    <t>02.02.01.00.06-Material De Consumo Clínico</t>
  </si>
  <si>
    <t>02.02.01.00.07-Munições  Explosivos E Outro Mat Militar</t>
  </si>
  <si>
    <t>02.02.01.00.08-Material De Educação, Cultura E Recreio</t>
  </si>
  <si>
    <t>02.02.01.00.09-Material De Transporte - Peças</t>
  </si>
  <si>
    <t>02.02.01.01.00-Livros E Documentação Técnica</t>
  </si>
  <si>
    <t>02.02.01.01.01-Artigos Honoríficos E De Decoração</t>
  </si>
  <si>
    <t>02.02.01.01.02-Combustíveis E Lubrificantes</t>
  </si>
  <si>
    <t>02.02.01.01.03-Material De Limpeza, Higiene E Conforto</t>
  </si>
  <si>
    <t>02.02.01.01.04-Material De Conservação E Reparação</t>
  </si>
  <si>
    <t>02.02.01.01.05-Publicidade Dos Atos E Decisões Administrativas</t>
  </si>
  <si>
    <t>02.02.01.01.07-Materiais De Publicidade E Propaganda</t>
  </si>
  <si>
    <t>02.02.01.09.09-Outros Bens</t>
  </si>
  <si>
    <t>02.02.02.00.01-Rendas E Alugueres</t>
  </si>
  <si>
    <t>02.02.02.00.02-Conservação E Reparação De Bens</t>
  </si>
  <si>
    <t>02.02.02.00.03-Comunicações</t>
  </si>
  <si>
    <t>02.02.02.00.04-Transportes</t>
  </si>
  <si>
    <t>02.02.02.00.05-Água</t>
  </si>
  <si>
    <t>02.02.02.00.06-Energia Elétrica</t>
  </si>
  <si>
    <t>02.02.02.00.07-Publicidade E Propaganda</t>
  </si>
  <si>
    <t>02.02.02.00.08-Representação Dos Serviços</t>
  </si>
  <si>
    <t>02.02.02.00.09-Deslocação E Estadas</t>
  </si>
  <si>
    <t>02.02.02.01.00-Vigilância E Segurança</t>
  </si>
  <si>
    <t>02.02.02.01.01-Limpeza  Higiene E Conforto</t>
  </si>
  <si>
    <t>02.02.02.01.02-Honorários</t>
  </si>
  <si>
    <t>02.02.02.01.03.01-Assistência Técnica - Residentes</t>
  </si>
  <si>
    <t>02.02.02.01.03.02-Assistência Técnica - Não Residentes</t>
  </si>
  <si>
    <t>02.02.02.01.04-Outros Encargos Da Dívida</t>
  </si>
  <si>
    <t>02.02.02.01.05-Comissões E Serviços Financeiros</t>
  </si>
  <si>
    <t>02.02.02.09.01-Formação</t>
  </si>
  <si>
    <t>02.02.02.09.02-Seminários, Exposições E Similares</t>
  </si>
  <si>
    <t>02.02.02.09.09-Outros Serviços</t>
  </si>
  <si>
    <t>02.02-Aquisição de bens e serviços Total</t>
  </si>
  <si>
    <t>02.04-Juros e outros encargos</t>
  </si>
  <si>
    <t>02.04.01-Juros da dívida externa</t>
  </si>
  <si>
    <t>02.04.02-Juros Da Dívida Interna</t>
  </si>
  <si>
    <t>02.04.03-Outros encargos</t>
  </si>
  <si>
    <t>02.04-Juros e outros encargos Total</t>
  </si>
  <si>
    <t>02.05-Subsidíos</t>
  </si>
  <si>
    <t>02.05.01.01-Subsidíos Empresas Públicas Não Financeiras</t>
  </si>
  <si>
    <t>02.05.02.01-Subsidíos A Empresas Privadas Não Financeiras</t>
  </si>
  <si>
    <t>02.05-Subsidíos Total</t>
  </si>
  <si>
    <t>02.06-Transferências</t>
  </si>
  <si>
    <t>02.06.01.01-Transferências Correntes</t>
  </si>
  <si>
    <t>02.06.01.09.01-Outros Transferências Correntes</t>
  </si>
  <si>
    <t>02.06.01.09.03-Id Outros Transferências</t>
  </si>
  <si>
    <t>02.06.02.01.01-Quotas A Organismos Internacionais Correntes</t>
  </si>
  <si>
    <t>02.06.02.01.09-Outros Organismos Internacionais - Correntes</t>
  </si>
  <si>
    <t>02.06.03.01.01-Fundos E Serviços Autónomos Corrente</t>
  </si>
  <si>
    <t>02.06.03.01.02-Municipios Corrente</t>
  </si>
  <si>
    <t>02.06.03.01.03-Embaixadas E Serviços Consulares Corrente</t>
  </si>
  <si>
    <t>02.06.03.01.09-Outras Transferências Administrações Públicas Corr</t>
  </si>
  <si>
    <t>02.06.03.02.02-Municípios Capital</t>
  </si>
  <si>
    <t>02.06.03.02.09-Outras Transferencias A Administração Pública De Capital</t>
  </si>
  <si>
    <t>02.06.09.02.09-Outras Transferencias</t>
  </si>
  <si>
    <t>02.06.03.02.01-Fundos E Serviços Autónomos Capital</t>
  </si>
  <si>
    <t>02.06-Transferências Total</t>
  </si>
  <si>
    <t>02.07-Benefícios Sociais</t>
  </si>
  <si>
    <t>02.07.01.01.01-Pensões de aposentação</t>
  </si>
  <si>
    <t>02.07.01.01.02-Pensões de sobrevivência</t>
  </si>
  <si>
    <t>02.07.01.01.03-Pensões do regime não contributivo</t>
  </si>
  <si>
    <t>02.07.01.01.04-Pensões de reserva</t>
  </si>
  <si>
    <t>02.07.01.01.05-Pensões de ex-Presidentes</t>
  </si>
  <si>
    <t>02.07.01.01.08-Pensões De Invalidez</t>
  </si>
  <si>
    <t>02.07.01.01.09-Pensões De Velhice</t>
  </si>
  <si>
    <t>02.07.01.02-Benefícios sociais em espécie</t>
  </si>
  <si>
    <t>02.07.02.01.03-Evacuação De Doentes</t>
  </si>
  <si>
    <t>02.07.02.01.09-Outros Benefícios Sociais Em Numerário</t>
  </si>
  <si>
    <t>02.07.02.02-Benefícios Sociais Em Espécie</t>
  </si>
  <si>
    <t>02.07-Benefícios Sociais Total</t>
  </si>
  <si>
    <t>02.08-Outras Despesas</t>
  </si>
  <si>
    <t>02.08.01-Seguros</t>
  </si>
  <si>
    <t>02.08.02.01.01-Transferências A Instituições Sem Fins Lucrativos</t>
  </si>
  <si>
    <t>02.08.02.01.02-Bolsas De Estudo E Outros Benefícios Educacionais</t>
  </si>
  <si>
    <t>02.08.02.01.08-Outras Despesas Diversas Provisionais</t>
  </si>
  <si>
    <t>02.08.02.01.09-Id Outras Correntes</t>
  </si>
  <si>
    <t>02.08.02.02.04-Transferências De Capital  Para As Famílias</t>
  </si>
  <si>
    <t>02.08.02.02.05-Bonificação De Juros</t>
  </si>
  <si>
    <t>02.08.02.02.09-Id Outras Capital</t>
  </si>
  <si>
    <t>02.08.03-Partidos Políticos</t>
  </si>
  <si>
    <t>02.08.04-Organizações Não Governamentais</t>
  </si>
  <si>
    <t>02.08.05.01-Restituições Iur</t>
  </si>
  <si>
    <t>02.08.05.02-Restituições Iva</t>
  </si>
  <si>
    <t>02.08.05.99-Outras Restituições</t>
  </si>
  <si>
    <t>02.08.06-Indemnizações</t>
  </si>
  <si>
    <t>02.08.07-Outras Despesas Residual</t>
  </si>
  <si>
    <t>02.08.08-Dotação Provisional</t>
  </si>
  <si>
    <t>02.08-Outras Despesas Total</t>
  </si>
  <si>
    <t>02-Despesas Total</t>
  </si>
  <si>
    <t>03.01-Activos Não Financeiros</t>
  </si>
  <si>
    <t>03.01.01.01.01.01.01-Residências Civis - Aquisições</t>
  </si>
  <si>
    <t>03.01.01.01.02.01-Edifícios Não Residenciais - Aquisições</t>
  </si>
  <si>
    <t>03.01.01.01.03.01-Edifícios Para Escritórios - Aquisições</t>
  </si>
  <si>
    <t>03.01.01.01.04.01-Edifícios Para Ensino - Aquisições</t>
  </si>
  <si>
    <t>03.01.01.01.06.01-Outras Construções - Aquisições</t>
  </si>
  <si>
    <t>03.01.01.02.01.01.01-Viaturas Ligeiras De Passageiros - Aquisições</t>
  </si>
  <si>
    <t>03.01.01.02.01.02.01-Viaturas Mistas - Aquisições</t>
  </si>
  <si>
    <t>03.01.01.02.01.09.01-Outros Materiais De Transporte- Aquisição</t>
  </si>
  <si>
    <t>03.01.01.02.02.01-Ferramentas E Utensílios - Aquisições</t>
  </si>
  <si>
    <t>03.01.01.02.03.01-Equipamento Administrativo - Aquisições</t>
  </si>
  <si>
    <t>03.01.01.02.04.01-Outra Maquinaria E Equipamento - Aquisições</t>
  </si>
  <si>
    <t>03.01.01.03.01.01-Animais E Plantações - Aquisições</t>
  </si>
  <si>
    <t>03.01.01.03.02.01-Activos Fixos Intangíveis - Aquisições</t>
  </si>
  <si>
    <t>03.01.01.03.09.01-Id Outros Activos Fixos - Aquisições</t>
  </si>
  <si>
    <t>03.01.04.01.02.01-Terrenos Do Domínio Privado - Aquisições</t>
  </si>
  <si>
    <t>03.01.04.04.02.01-Aplicações Informáticas - Aquisições</t>
  </si>
  <si>
    <t>03.01.01.02.01.06.01-Motos E Motociclos - Aquisições</t>
  </si>
  <si>
    <t>03.01.01.02.01.03.01-Viaturas De Carga - Aquisições</t>
  </si>
  <si>
    <t>03.01-Activos Não Financeiros Total</t>
  </si>
  <si>
    <t>Despesas por regularizar</t>
  </si>
  <si>
    <t>Mapa III - Despesas por Natureza do Programa segundo a Classificação Orgânica</t>
  </si>
  <si>
    <t>Presidência Da República</t>
  </si>
  <si>
    <t>OSOB - Assembleia Nacional</t>
  </si>
  <si>
    <t>Osob - Tribunal Constitucional</t>
  </si>
  <si>
    <t>OSOB - Supremo Tribunal De Justiça</t>
  </si>
  <si>
    <t>OSOB - Procuradoria Geral Da Répública</t>
  </si>
  <si>
    <t>OSOB - Tribunal De Contas</t>
  </si>
  <si>
    <t>01.01.07</t>
  </si>
  <si>
    <t>OSOB - Conselho Superior Da Magistratura Judicial</t>
  </si>
  <si>
    <t>01.01.08</t>
  </si>
  <si>
    <t>Osob - Conselho Superior Do Ministerio Publico</t>
  </si>
  <si>
    <t xml:space="preserve">CHGOV - Gabinete Do Primeiro Ministro </t>
  </si>
  <si>
    <t>01.02.02</t>
  </si>
  <si>
    <t>CHGOV - Gabinete Do Vice Primeiro Ministro</t>
  </si>
  <si>
    <t>01.02.04</t>
  </si>
  <si>
    <t xml:space="preserve">CHGOV - Ministro Dos Assuntos Parlamentares e da  Presidencia Conselho Ministro   </t>
  </si>
  <si>
    <t>01.02.07</t>
  </si>
  <si>
    <t>CHGOV - Ministro Adjunto do Primeiro-Ministro para a Juventude e Desporto</t>
  </si>
  <si>
    <t>GOV - Ministério Das Finanças e do Fomento Empresarial</t>
  </si>
  <si>
    <t>GOV -  Ministerio Da Economia Digital</t>
  </si>
  <si>
    <t>GOV - Ministerio Da Familia, Inclusao e Desenvolvimento Social</t>
  </si>
  <si>
    <t>01.03.04</t>
  </si>
  <si>
    <t>GOV - Ministério Da Defesa Nacional</t>
  </si>
  <si>
    <t>01.03.05</t>
  </si>
  <si>
    <t>GOV - Ministério Da Coesão Territorial</t>
  </si>
  <si>
    <t>01.03.06</t>
  </si>
  <si>
    <t>GOV - Ministério Dos Negocios Estrangeiros, Cooperação e Integração Regional</t>
  </si>
  <si>
    <t>01.03.07</t>
  </si>
  <si>
    <t xml:space="preserve">GOV - Ministerio Das Comunidades </t>
  </si>
  <si>
    <t>01.03.08</t>
  </si>
  <si>
    <t>GOV - Ministério Da Administração Interna</t>
  </si>
  <si>
    <t>01.03.09</t>
  </si>
  <si>
    <t xml:space="preserve">GOV - Ministério Da Justiça </t>
  </si>
  <si>
    <t>01.03.10</t>
  </si>
  <si>
    <t>GOV - Ministerio Da Modernização Do Estado E Da Administração Publica</t>
  </si>
  <si>
    <t>01.03.11</t>
  </si>
  <si>
    <t xml:space="preserve">GOV - Ministério Da Educação </t>
  </si>
  <si>
    <t>01.03.12</t>
  </si>
  <si>
    <t xml:space="preserve">GOV - Ministério Da Saúde </t>
  </si>
  <si>
    <t>01.03.13</t>
  </si>
  <si>
    <t>GOV - Ministerio Da Cultura e das Industrias Criativas</t>
  </si>
  <si>
    <t>01.03.14</t>
  </si>
  <si>
    <t>GOV - Ministerio Do Turismo E Transportes</t>
  </si>
  <si>
    <t>01.03.15</t>
  </si>
  <si>
    <t>Gov - Ministerio Do Mar</t>
  </si>
  <si>
    <t>01.03.16</t>
  </si>
  <si>
    <t>GOV - Ministério Da Agricultura e Ambiente</t>
  </si>
  <si>
    <t>01.03.17</t>
  </si>
  <si>
    <t>GOV - Ministério Da Industria, Comércio E Energia</t>
  </si>
  <si>
    <t>01.03.18</t>
  </si>
  <si>
    <t>GOV - Ministério Das Infraestruturas, do Ordenamento do Territorio e Habitação</t>
  </si>
  <si>
    <t>01.03.19</t>
  </si>
  <si>
    <t>GOV - Comissão De Recenseamento Eleitoral</t>
  </si>
  <si>
    <t>TOTAL</t>
  </si>
  <si>
    <t>Mapa IV - Despesas por Natureza do Programa segundo a Classificação Funcional</t>
  </si>
  <si>
    <t>07.00.01 - Serviços Públicos Gerais</t>
  </si>
  <si>
    <t>07.00.01.01.01 - Órgãos Executivos E Legislativos</t>
  </si>
  <si>
    <t>07.00.01.01.02 - Administração Financeira E Fiscal</t>
  </si>
  <si>
    <t>07.00.01.01.03 - Negócios Estrangeiros</t>
  </si>
  <si>
    <t>07.00.01.03.01 - Administração de pessoal</t>
  </si>
  <si>
    <t>07.00.01.03.02 - Planeamento global e estatística</t>
  </si>
  <si>
    <t>07.00.01.03.03 - Outros serviços gerais</t>
  </si>
  <si>
    <t>07.00.01.05.00 - ID - serviços públicos gerais</t>
  </si>
  <si>
    <t>07.00.01.06.00 - Não especificados</t>
  </si>
  <si>
    <t>07.00.01.07.00 - Transacções da dívida pública</t>
  </si>
  <si>
    <t>07.00.01.08.00 - Transferências interinstitucionais</t>
  </si>
  <si>
    <t>07.00.01 - Serviços Públicos Gerais Total</t>
  </si>
  <si>
    <t>07.00.02 - Defesa</t>
  </si>
  <si>
    <t>07.00.02.01.00 - Defesa militar</t>
  </si>
  <si>
    <t>07.00.02.02.00 - Defesa civil</t>
  </si>
  <si>
    <t>07.00.02.05.00 - Defesa- outros não especificados</t>
  </si>
  <si>
    <t>07.00.02 - Defesa Total</t>
  </si>
  <si>
    <t>07.00.03 - Segurança e ordem pública</t>
  </si>
  <si>
    <t>07.00.03.01.00 - Serviços policiais</t>
  </si>
  <si>
    <t>07.00.03.03.00 - Tribunais</t>
  </si>
  <si>
    <t>07.00.03.04.00 - Prisões</t>
  </si>
  <si>
    <t>07.00.03.05.00 - ID - segurança e ordem pública</t>
  </si>
  <si>
    <t>07.00.03.06.00 - Não especificados</t>
  </si>
  <si>
    <t>07.00.03 - Segurança e ordem pública Total</t>
  </si>
  <si>
    <t>07.00.04 - Assuntos económicos</t>
  </si>
  <si>
    <t>07.00.04.01.01 - Economia em geral e comércio</t>
  </si>
  <si>
    <t>07.00.04.01.02 - Assuntos laborais e de emprego</t>
  </si>
  <si>
    <t>07.00.04.02.01 - Agricultura</t>
  </si>
  <si>
    <t>07.00.04.02.02 - Silvicultura</t>
  </si>
  <si>
    <t>07.00.04.02.04 - Pesca</t>
  </si>
  <si>
    <t>07.00.04.02.05 - Pecuária</t>
  </si>
  <si>
    <t>07.00.04.03.05 - Electricidade</t>
  </si>
  <si>
    <t>07.00.04.03.06 - Energia não eléctrica</t>
  </si>
  <si>
    <t>07.00.04.04.02 - Indústria</t>
  </si>
  <si>
    <t>07.00.04.05.01 - Rede rodoviária</t>
  </si>
  <si>
    <t>07.00.04.05.02 - Marítimo</t>
  </si>
  <si>
    <t>07.00.04.05.04 - Transportes aéreos</t>
  </si>
  <si>
    <t>07.00.04.05.05 - Transporte por condutas e outros</t>
  </si>
  <si>
    <t>07.00.04.06.00 - Comunicações</t>
  </si>
  <si>
    <t>07.00.04.07.03 - Turismo</t>
  </si>
  <si>
    <t>07.00.04.08.01 - ID - economia, comércio e laborais</t>
  </si>
  <si>
    <t>07.00.04.08.02 - I&amp;D - agricultura  silvicultura  caça e pesca</t>
  </si>
  <si>
    <t>07.00.04.09.00 - Assuntos económicos não especificados</t>
  </si>
  <si>
    <t>07.00.04 - Assuntos económicos Total</t>
  </si>
  <si>
    <t>07.00.05 - Protecção ambiental</t>
  </si>
  <si>
    <t>07.00.05.02.00 - Gestão de esgotos e águas</t>
  </si>
  <si>
    <t>07.00.05.04.00 - Protecção da biodiversidade e paisagem</t>
  </si>
  <si>
    <t>07.00.05.05.00 - ID - protecção ambiental</t>
  </si>
  <si>
    <t>07.00.05.06.00 - Protecção ambiemtal outros não especificados</t>
  </si>
  <si>
    <t>07.00.05 - Protecção ambiental Total</t>
  </si>
  <si>
    <t>07.00.06 - Habitação e desenvolvimento urbanístico</t>
  </si>
  <si>
    <t>07.00.06.01.00 - Desenvolvimento habitacional</t>
  </si>
  <si>
    <t>07.00.06.02.00 - Desenvolvimento urbanístico</t>
  </si>
  <si>
    <t>07.00.06.03.00 - Abastecimento de água</t>
  </si>
  <si>
    <t>07.00.06.05.00 - ID - habitação e desenvolvimento urbanístico</t>
  </si>
  <si>
    <t>07.00.06.06.00 - Hab. E desenvolvimento - não especeficados</t>
  </si>
  <si>
    <t>07.00.06 - Habitação e desenvolvimento urbanístico Total</t>
  </si>
  <si>
    <t>07.00.07 - Saúde</t>
  </si>
  <si>
    <t>07.00.07.01.01 - Produtos farmacêuticos</t>
  </si>
  <si>
    <t>07.00.07.02.02 - Serviços de medicina geral</t>
  </si>
  <si>
    <t>07.00.07.02.03 - Serviços de odontologia</t>
  </si>
  <si>
    <t>07.00.07.03.01 - Serviços hospitalares gerais</t>
  </si>
  <si>
    <t>07.00.07.03.02 - Serviços hospitalares especializados</t>
  </si>
  <si>
    <t>07.00.07.03.03 - Serviços de centro de saúde e maternidade</t>
  </si>
  <si>
    <t>07.00.07.04.00 - Serviços de saúde pública</t>
  </si>
  <si>
    <t>07.00.07.05.00 - I&amp;D - saúde</t>
  </si>
  <si>
    <t>07.00.07.06.00 - Serviços ambulatórios não especificados</t>
  </si>
  <si>
    <t>07.00.07 - Saúde Total</t>
  </si>
  <si>
    <t>07.00.08 - Serviços culturais  recreativos e religiosos</t>
  </si>
  <si>
    <t>07.00.08.01 - Serviços recreativos e desporto</t>
  </si>
  <si>
    <t>07.00.08.01.00 - Serviços recreativos e desporto</t>
  </si>
  <si>
    <t>07.00.08.02.00 - Serviços culturais</t>
  </si>
  <si>
    <t>07.00.08.05.00 - ID - serviços culturais, recreativos e religiosos</t>
  </si>
  <si>
    <t>07.00.08.06.00 - Serviços culturais  recreativos e religiosos não especificados</t>
  </si>
  <si>
    <t>07.00.08 - Serviços culturais  recreativos e religiosos Total</t>
  </si>
  <si>
    <t>07.00.09 - Educação</t>
  </si>
  <si>
    <t>07.00.09.01.01 - Pré-primário</t>
  </si>
  <si>
    <t>07.00.09.01.02 - Ensino primário</t>
  </si>
  <si>
    <t>07.00.09.02.03 - Id Ensino Secundário</t>
  </si>
  <si>
    <t>07.00.09.04.01 - Licenciatura</t>
  </si>
  <si>
    <t>07.00.09.04.02 - Outros graus académicos</t>
  </si>
  <si>
    <t>07.00.09.05.00 - Ensino não especificado</t>
  </si>
  <si>
    <t>07.00.09.06.00 - Serviços auxiliares á educação</t>
  </si>
  <si>
    <t>07.00.09.07.00 - ID - educação</t>
  </si>
  <si>
    <t>07.00.09.08.00 - Outros não especificados-educação</t>
  </si>
  <si>
    <t>07.00.09 - Educação Total</t>
  </si>
  <si>
    <t>07.00.10 - Protecção social</t>
  </si>
  <si>
    <t>07.00.10.01.02 - Incapacidade</t>
  </si>
  <si>
    <t>07.00.10.02.00 - Idosos</t>
  </si>
  <si>
    <t>07.00.10.03.00 - Sobrevivência</t>
  </si>
  <si>
    <t>07.00.10.04.00 - Família e crianças</t>
  </si>
  <si>
    <t>07.00.10.06.00 - Habitação</t>
  </si>
  <si>
    <t>07.00.10.07.00 - Exclusão social</t>
  </si>
  <si>
    <t>07.00.10.08.00 - ID Protecção Social</t>
  </si>
  <si>
    <t>07.00.10.09.00 - Proteção Social Não Especificado</t>
  </si>
  <si>
    <t>07.00.10 - Protecção social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</si>
</sst>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.0%"/>
    <numFmt numFmtId="166" formatCode="#,##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rgb="FF0F243E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160740989410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</cellStyleXfs>
  <cellXfs count="257">
    <xf numFmtId="0" fontId="0" fillId="0" borderId="0" xfId="0"/>
    <xf numFmtId="0" fontId="7" fillId="2" borderId="0" xfId="0" applyFont="1" applyFill="1"/>
    <xf numFmtId="0" fontId="8" fillId="2" borderId="0" xfId="0" applyFont="1" applyFill="1" applyBorder="1" applyAlignment="1">
      <alignment vertical="center" wrapText="1"/>
    </xf>
    <xf numFmtId="3" fontId="9" fillId="2" borderId="0" xfId="0" applyNumberFormat="1" applyFont="1" applyFill="1"/>
    <xf numFmtId="0" fontId="9" fillId="2" borderId="0" xfId="0" applyFont="1" applyFill="1"/>
    <xf numFmtId="0" fontId="10" fillId="0" borderId="0" xfId="0" applyFont="1"/>
    <xf numFmtId="0" fontId="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Border="1" applyAlignment="1">
      <alignment vertical="center" wrapText="1"/>
    </xf>
    <xf numFmtId="164" fontId="12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4" fontId="10" fillId="0" borderId="0" xfId="0" applyNumberFormat="1" applyFont="1"/>
    <xf numFmtId="0" fontId="14" fillId="3" borderId="7" xfId="0" applyFont="1" applyFill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3" fontId="3" fillId="5" borderId="10" xfId="0" applyNumberFormat="1" applyFont="1" applyFill="1" applyBorder="1" applyAlignment="1">
      <alignment vertical="center"/>
    </xf>
    <xf numFmtId="165" fontId="3" fillId="5" borderId="10" xfId="1" applyNumberFormat="1" applyFont="1" applyFill="1" applyBorder="1" applyAlignment="1">
      <alignment vertical="center"/>
    </xf>
    <xf numFmtId="3" fontId="3" fillId="6" borderId="7" xfId="0" applyNumberFormat="1" applyFont="1" applyFill="1" applyBorder="1" applyAlignment="1">
      <alignment vertical="center"/>
    </xf>
    <xf numFmtId="165" fontId="13" fillId="6" borderId="7" xfId="1" applyNumberFormat="1" applyFont="1" applyFill="1" applyBorder="1" applyAlignment="1">
      <alignment horizontal="center" vertical="center"/>
    </xf>
    <xf numFmtId="3" fontId="13" fillId="6" borderId="7" xfId="0" applyNumberFormat="1" applyFont="1" applyFill="1" applyBorder="1" applyAlignment="1">
      <alignment horizontal="center" vertical="center"/>
    </xf>
    <xf numFmtId="3" fontId="10" fillId="0" borderId="0" xfId="0" applyNumberFormat="1" applyFont="1"/>
    <xf numFmtId="166" fontId="10" fillId="0" borderId="0" xfId="0" applyNumberFormat="1" applyFont="1"/>
    <xf numFmtId="0" fontId="16" fillId="5" borderId="7" xfId="0" applyFont="1" applyFill="1" applyBorder="1" applyAlignment="1">
      <alignment vertical="center"/>
    </xf>
    <xf numFmtId="0" fontId="16" fillId="5" borderId="6" xfId="0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vertical="center"/>
    </xf>
    <xf numFmtId="165" fontId="3" fillId="5" borderId="7" xfId="1" applyNumberFormat="1" applyFont="1" applyFill="1" applyBorder="1" applyAlignment="1">
      <alignment vertical="center"/>
    </xf>
    <xf numFmtId="0" fontId="17" fillId="7" borderId="10" xfId="0" applyFont="1" applyFill="1" applyBorder="1"/>
    <xf numFmtId="0" fontId="17" fillId="7" borderId="8" xfId="0" applyFont="1" applyFill="1" applyBorder="1" applyAlignment="1">
      <alignment vertical="top"/>
    </xf>
    <xf numFmtId="3" fontId="18" fillId="7" borderId="10" xfId="0" applyNumberFormat="1" applyFont="1" applyFill="1" applyBorder="1"/>
    <xf numFmtId="165" fontId="18" fillId="7" borderId="10" xfId="1" applyNumberFormat="1" applyFont="1" applyFill="1" applyBorder="1"/>
    <xf numFmtId="3" fontId="18" fillId="8" borderId="7" xfId="0" applyNumberFormat="1" applyFont="1" applyFill="1" applyBorder="1"/>
    <xf numFmtId="165" fontId="12" fillId="9" borderId="7" xfId="1" applyNumberFormat="1" applyFont="1" applyFill="1" applyBorder="1" applyAlignment="1">
      <alignment horizontal="center"/>
    </xf>
    <xf numFmtId="3" fontId="12" fillId="8" borderId="7" xfId="0" applyNumberFormat="1" applyFont="1" applyFill="1" applyBorder="1" applyAlignment="1">
      <alignment horizontal="center"/>
    </xf>
    <xf numFmtId="0" fontId="19" fillId="2" borderId="4" xfId="0" applyFont="1" applyFill="1" applyBorder="1"/>
    <xf numFmtId="0" fontId="18" fillId="2" borderId="5" xfId="0" applyFont="1" applyFill="1" applyBorder="1" applyAlignment="1">
      <alignment vertical="top"/>
    </xf>
    <xf numFmtId="3" fontId="19" fillId="2" borderId="5" xfId="0" applyNumberFormat="1" applyFont="1" applyFill="1" applyBorder="1"/>
    <xf numFmtId="3" fontId="19" fillId="2" borderId="6" xfId="0" applyNumberFormat="1" applyFont="1" applyFill="1" applyBorder="1"/>
    <xf numFmtId="0" fontId="0" fillId="0" borderId="10" xfId="0" applyFont="1" applyFill="1" applyBorder="1"/>
    <xf numFmtId="165" fontId="10" fillId="0" borderId="0" xfId="1" applyNumberFormat="1" applyFont="1" applyFill="1" applyBorder="1" applyAlignment="1">
      <alignment horizontal="center"/>
    </xf>
    <xf numFmtId="3" fontId="10" fillId="0" borderId="0" xfId="0" applyNumberFormat="1" applyFont="1" applyFill="1" applyAlignment="1">
      <alignment horizontal="center"/>
    </xf>
    <xf numFmtId="0" fontId="18" fillId="0" borderId="7" xfId="0" applyFont="1" applyFill="1" applyBorder="1" applyAlignment="1">
      <alignment horizontal="left"/>
    </xf>
    <xf numFmtId="0" fontId="18" fillId="0" borderId="7" xfId="0" applyFont="1" applyFill="1" applyBorder="1" applyAlignment="1">
      <alignment vertical="top"/>
    </xf>
    <xf numFmtId="3" fontId="18" fillId="2" borderId="7" xfId="0" applyNumberFormat="1" applyFont="1" applyFill="1" applyBorder="1"/>
    <xf numFmtId="3" fontId="18" fillId="0" borderId="7" xfId="0" applyNumberFormat="1" applyFont="1" applyFill="1" applyBorder="1"/>
    <xf numFmtId="165" fontId="18" fillId="2" borderId="7" xfId="1" applyNumberFormat="1" applyFont="1" applyFill="1" applyBorder="1"/>
    <xf numFmtId="165" fontId="12" fillId="0" borderId="7" xfId="1" applyNumberFormat="1" applyFont="1" applyFill="1" applyBorder="1" applyAlignment="1">
      <alignment horizontal="center"/>
    </xf>
    <xf numFmtId="3" fontId="15" fillId="0" borderId="7" xfId="0" applyNumberFormat="1" applyFont="1" applyFill="1" applyBorder="1" applyAlignment="1">
      <alignment horizontal="center"/>
    </xf>
    <xf numFmtId="0" fontId="19" fillId="0" borderId="7" xfId="2" applyFont="1" applyFill="1" applyBorder="1" applyAlignment="1">
      <alignment horizontal="left"/>
    </xf>
    <xf numFmtId="0" fontId="19" fillId="0" borderId="7" xfId="0" applyFont="1" applyFill="1" applyBorder="1" applyAlignment="1">
      <alignment horizontal="left" vertical="top"/>
    </xf>
    <xf numFmtId="3" fontId="19" fillId="0" borderId="7" xfId="0" applyNumberFormat="1" applyFont="1" applyFill="1" applyBorder="1"/>
    <xf numFmtId="165" fontId="19" fillId="0" borderId="7" xfId="1" applyNumberFormat="1" applyFont="1" applyFill="1" applyBorder="1"/>
    <xf numFmtId="165" fontId="9" fillId="0" borderId="7" xfId="1" applyNumberFormat="1" applyFont="1" applyFill="1" applyBorder="1" applyAlignment="1">
      <alignment horizontal="center"/>
    </xf>
    <xf numFmtId="3" fontId="10" fillId="0" borderId="7" xfId="0" applyNumberFormat="1" applyFont="1" applyFill="1" applyBorder="1" applyAlignment="1">
      <alignment horizontal="center"/>
    </xf>
    <xf numFmtId="0" fontId="10" fillId="0" borderId="0" xfId="0" applyFont="1" applyFill="1"/>
    <xf numFmtId="165" fontId="18" fillId="0" borderId="7" xfId="1" applyNumberFormat="1" applyFont="1" applyFill="1" applyBorder="1"/>
    <xf numFmtId="0" fontId="15" fillId="0" borderId="0" xfId="0" applyFont="1" applyFill="1"/>
    <xf numFmtId="0" fontId="15" fillId="0" borderId="0" xfId="0" applyFont="1"/>
    <xf numFmtId="0" fontId="19" fillId="0" borderId="7" xfId="0" applyFont="1" applyFill="1" applyBorder="1" applyAlignment="1">
      <alignment horizontal="left"/>
    </xf>
    <xf numFmtId="0" fontId="19" fillId="0" borderId="7" xfId="0" applyFont="1" applyFill="1" applyBorder="1" applyAlignment="1">
      <alignment vertical="top"/>
    </xf>
    <xf numFmtId="165" fontId="10" fillId="0" borderId="0" xfId="1" applyNumberFormat="1" applyFont="1"/>
    <xf numFmtId="3" fontId="19" fillId="2" borderId="7" xfId="0" applyNumberFormat="1" applyFont="1" applyFill="1" applyBorder="1"/>
    <xf numFmtId="3" fontId="0" fillId="0" borderId="7" xfId="0" applyNumberFormat="1" applyFont="1" applyFill="1" applyBorder="1"/>
    <xf numFmtId="165" fontId="10" fillId="0" borderId="7" xfId="1" applyNumberFormat="1" applyFont="1" applyFill="1" applyBorder="1" applyAlignment="1">
      <alignment horizontal="center"/>
    </xf>
    <xf numFmtId="0" fontId="19" fillId="2" borderId="7" xfId="0" applyFont="1" applyFill="1" applyBorder="1" applyAlignment="1">
      <alignment horizontal="left"/>
    </xf>
    <xf numFmtId="0" fontId="17" fillId="7" borderId="7" xfId="0" applyFont="1" applyFill="1" applyBorder="1" applyAlignment="1">
      <alignment horizontal="left"/>
    </xf>
    <xf numFmtId="0" fontId="17" fillId="7" borderId="7" xfId="0" applyFont="1" applyFill="1" applyBorder="1" applyAlignment="1">
      <alignment vertical="top"/>
    </xf>
    <xf numFmtId="3" fontId="18" fillId="7" borderId="7" xfId="0" applyNumberFormat="1" applyFont="1" applyFill="1" applyBorder="1"/>
    <xf numFmtId="165" fontId="18" fillId="7" borderId="7" xfId="1" applyNumberFormat="1" applyFont="1" applyFill="1" applyBorder="1"/>
    <xf numFmtId="3" fontId="12" fillId="7" borderId="7" xfId="0" applyNumberFormat="1" applyFont="1" applyFill="1" applyBorder="1" applyAlignment="1">
      <alignment horizontal="center"/>
    </xf>
    <xf numFmtId="0" fontId="19" fillId="0" borderId="7" xfId="0" applyFont="1" applyFill="1" applyBorder="1"/>
    <xf numFmtId="0" fontId="19" fillId="2" borderId="7" xfId="0" applyFont="1" applyFill="1" applyBorder="1" applyAlignment="1">
      <alignment horizontal="left" vertical="top"/>
    </xf>
    <xf numFmtId="165" fontId="19" fillId="2" borderId="7" xfId="1" applyNumberFormat="1" applyFont="1" applyFill="1" applyBorder="1"/>
    <xf numFmtId="0" fontId="19" fillId="2" borderId="7" xfId="0" applyFont="1" applyFill="1" applyBorder="1"/>
    <xf numFmtId="0" fontId="17" fillId="7" borderId="7" xfId="0" applyFont="1" applyFill="1" applyBorder="1"/>
    <xf numFmtId="0" fontId="18" fillId="2" borderId="7" xfId="0" applyFont="1" applyFill="1" applyBorder="1"/>
    <xf numFmtId="0" fontId="18" fillId="2" borderId="7" xfId="0" applyFont="1" applyFill="1" applyBorder="1" applyAlignment="1">
      <alignment vertical="top"/>
    </xf>
    <xf numFmtId="0" fontId="18" fillId="0" borderId="7" xfId="0" applyFont="1" applyFill="1" applyBorder="1"/>
    <xf numFmtId="0" fontId="18" fillId="0" borderId="7" xfId="0" applyFont="1" applyFill="1" applyBorder="1" applyAlignment="1">
      <alignment horizontal="left" vertical="top"/>
    </xf>
    <xf numFmtId="0" fontId="0" fillId="0" borderId="7" xfId="0" applyFont="1" applyFill="1" applyBorder="1"/>
    <xf numFmtId="0" fontId="19" fillId="0" borderId="7" xfId="3" applyFont="1" applyFill="1" applyBorder="1"/>
    <xf numFmtId="0" fontId="19" fillId="2" borderId="7" xfId="3" applyFont="1" applyFill="1" applyBorder="1"/>
    <xf numFmtId="0" fontId="19" fillId="2" borderId="7" xfId="4" applyFont="1" applyFill="1" applyBorder="1"/>
    <xf numFmtId="0" fontId="19" fillId="0" borderId="7" xfId="4" applyFont="1" applyFill="1" applyBorder="1"/>
    <xf numFmtId="0" fontId="18" fillId="2" borderId="4" xfId="0" applyFont="1" applyFill="1" applyBorder="1"/>
    <xf numFmtId="0" fontId="0" fillId="2" borderId="5" xfId="0" applyFont="1" applyFill="1" applyBorder="1" applyAlignment="1">
      <alignment horizontal="left" vertical="center"/>
    </xf>
    <xf numFmtId="0" fontId="16" fillId="5" borderId="8" xfId="0" applyFont="1" applyFill="1" applyBorder="1" applyAlignment="1">
      <alignment vertical="center"/>
    </xf>
    <xf numFmtId="0" fontId="16" fillId="5" borderId="0" xfId="0" applyFont="1" applyFill="1" applyBorder="1" applyAlignment="1">
      <alignment vertical="center"/>
    </xf>
    <xf numFmtId="3" fontId="3" fillId="5" borderId="0" xfId="0" applyNumberFormat="1" applyFont="1" applyFill="1" applyBorder="1"/>
    <xf numFmtId="165" fontId="3" fillId="5" borderId="9" xfId="1" applyNumberFormat="1" applyFont="1" applyFill="1" applyBorder="1"/>
    <xf numFmtId="3" fontId="3" fillId="6" borderId="7" xfId="0" applyNumberFormat="1" applyFont="1" applyFill="1" applyBorder="1"/>
    <xf numFmtId="165" fontId="13" fillId="6" borderId="7" xfId="1" applyNumberFormat="1" applyFont="1" applyFill="1" applyBorder="1" applyAlignment="1">
      <alignment horizontal="center"/>
    </xf>
    <xf numFmtId="3" fontId="13" fillId="6" borderId="7" xfId="0" applyNumberFormat="1" applyFont="1" applyFill="1" applyBorder="1" applyAlignment="1">
      <alignment horizontal="center"/>
    </xf>
    <xf numFmtId="0" fontId="17" fillId="2" borderId="7" xfId="0" applyFont="1" applyFill="1" applyBorder="1"/>
    <xf numFmtId="0" fontId="17" fillId="2" borderId="7" xfId="0" applyFont="1" applyFill="1" applyBorder="1" applyAlignment="1">
      <alignment vertical="top"/>
    </xf>
    <xf numFmtId="3" fontId="12" fillId="0" borderId="7" xfId="0" applyNumberFormat="1" applyFont="1" applyFill="1" applyBorder="1" applyAlignment="1">
      <alignment horizontal="center"/>
    </xf>
    <xf numFmtId="0" fontId="5" fillId="0" borderId="7" xfId="0" applyFont="1" applyFill="1" applyBorder="1"/>
    <xf numFmtId="0" fontId="17" fillId="0" borderId="7" xfId="0" applyFont="1" applyFill="1" applyBorder="1"/>
    <xf numFmtId="0" fontId="17" fillId="0" borderId="7" xfId="0" applyFont="1" applyFill="1" applyBorder="1" applyAlignment="1">
      <alignment vertical="top"/>
    </xf>
    <xf numFmtId="0" fontId="19" fillId="0" borderId="5" xfId="0" applyFont="1" applyFill="1" applyBorder="1" applyAlignment="1">
      <alignment horizontal="left" vertical="top"/>
    </xf>
    <xf numFmtId="0" fontId="16" fillId="5" borderId="11" xfId="0" applyFont="1" applyFill="1" applyBorder="1" applyAlignment="1">
      <alignment horizontal="left" vertical="center" indent="1"/>
    </xf>
    <xf numFmtId="0" fontId="16" fillId="5" borderId="13" xfId="0" applyFont="1" applyFill="1" applyBorder="1" applyAlignment="1">
      <alignment horizontal="left" vertical="center" indent="1"/>
    </xf>
    <xf numFmtId="0" fontId="16" fillId="5" borderId="13" xfId="0" applyFont="1" applyFill="1" applyBorder="1" applyAlignment="1">
      <alignment vertical="center"/>
    </xf>
    <xf numFmtId="0" fontId="16" fillId="5" borderId="12" xfId="0" applyFont="1" applyFill="1" applyBorder="1" applyAlignment="1">
      <alignment vertical="center"/>
    </xf>
    <xf numFmtId="165" fontId="21" fillId="5" borderId="0" xfId="1" applyNumberFormat="1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left" vertical="center" indent="1"/>
    </xf>
    <xf numFmtId="0" fontId="22" fillId="0" borderId="0" xfId="0" applyFont="1" applyFill="1" applyBorder="1" applyAlignment="1">
      <alignment horizontal="left" vertical="center" indent="1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/>
    <xf numFmtId="0" fontId="4" fillId="0" borderId="0" xfId="0" applyFont="1" applyFill="1"/>
    <xf numFmtId="0" fontId="23" fillId="0" borderId="0" xfId="0" applyFont="1" applyFill="1" applyAlignment="1">
      <alignment horizontal="center"/>
    </xf>
    <xf numFmtId="0" fontId="0" fillId="0" borderId="0" xfId="0" applyFont="1" applyFill="1"/>
    <xf numFmtId="0" fontId="10" fillId="0" borderId="0" xfId="0" applyFont="1" applyFill="1" applyAlignment="1">
      <alignment horizontal="center"/>
    </xf>
    <xf numFmtId="3" fontId="10" fillId="0" borderId="0" xfId="0" applyNumberFormat="1" applyFont="1" applyFill="1"/>
    <xf numFmtId="3" fontId="15" fillId="0" borderId="0" xfId="0" applyNumberFormat="1" applyFont="1" applyFill="1"/>
    <xf numFmtId="0" fontId="0" fillId="0" borderId="0" xfId="0" applyFont="1"/>
    <xf numFmtId="0" fontId="10" fillId="0" borderId="0" xfId="0" applyFont="1" applyAlignment="1">
      <alignment horizontal="center"/>
    </xf>
    <xf numFmtId="0" fontId="10" fillId="10" borderId="0" xfId="0" applyFont="1" applyFill="1"/>
    <xf numFmtId="3" fontId="10" fillId="10" borderId="0" xfId="0" applyNumberFormat="1" applyFont="1" applyFill="1"/>
    <xf numFmtId="0" fontId="10" fillId="0" borderId="0" xfId="0" applyFont="1" applyAlignment="1">
      <alignment horizontal="left" wrapText="1"/>
    </xf>
    <xf numFmtId="0" fontId="11" fillId="2" borderId="0" xfId="0" applyFont="1" applyFill="1" applyBorder="1" applyAlignment="1">
      <alignment horizontal="left" vertical="center" wrapText="1"/>
    </xf>
    <xf numFmtId="0" fontId="25" fillId="11" borderId="0" xfId="0" applyFont="1" applyFill="1" applyAlignment="1">
      <alignment vertical="center"/>
    </xf>
    <xf numFmtId="0" fontId="11" fillId="2" borderId="13" xfId="0" applyFont="1" applyFill="1" applyBorder="1" applyAlignment="1">
      <alignment horizontal="left" vertical="center" wrapText="1"/>
    </xf>
    <xf numFmtId="0" fontId="2" fillId="11" borderId="0" xfId="0" applyFont="1" applyFill="1" applyAlignment="1">
      <alignment vertical="center"/>
    </xf>
    <xf numFmtId="0" fontId="0" fillId="2" borderId="0" xfId="0" applyFill="1"/>
    <xf numFmtId="0" fontId="14" fillId="0" borderId="3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3" fontId="19" fillId="0" borderId="7" xfId="0" applyNumberFormat="1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vertical="center"/>
    </xf>
    <xf numFmtId="165" fontId="19" fillId="2" borderId="7" xfId="1" applyNumberFormat="1" applyFont="1" applyFill="1" applyBorder="1" applyAlignment="1">
      <alignment vertical="center"/>
    </xf>
    <xf numFmtId="3" fontId="0" fillId="0" borderId="7" xfId="0" applyNumberFormat="1" applyFill="1" applyBorder="1"/>
    <xf numFmtId="165" fontId="0" fillId="0" borderId="7" xfId="1" applyNumberFormat="1" applyFont="1" applyFill="1" applyBorder="1"/>
    <xf numFmtId="0" fontId="19" fillId="2" borderId="10" xfId="0" applyFont="1" applyFill="1" applyBorder="1" applyAlignment="1">
      <alignment vertical="center"/>
    </xf>
    <xf numFmtId="0" fontId="19" fillId="2" borderId="14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3" fontId="18" fillId="0" borderId="7" xfId="0" applyNumberFormat="1" applyFont="1" applyFill="1" applyBorder="1" applyAlignment="1">
      <alignment vertical="center"/>
    </xf>
    <xf numFmtId="165" fontId="18" fillId="2" borderId="6" xfId="1" applyNumberFormat="1" applyFont="1" applyFill="1" applyBorder="1" applyAlignment="1">
      <alignment vertical="center"/>
    </xf>
    <xf numFmtId="165" fontId="5" fillId="0" borderId="7" xfId="1" applyNumberFormat="1" applyFont="1" applyFill="1" applyBorder="1"/>
    <xf numFmtId="3" fontId="5" fillId="0" borderId="7" xfId="0" applyNumberFormat="1" applyFont="1" applyFill="1" applyBorder="1"/>
    <xf numFmtId="3" fontId="0" fillId="0" borderId="0" xfId="0" applyNumberFormat="1"/>
    <xf numFmtId="165" fontId="19" fillId="0" borderId="7" xfId="1" applyNumberFormat="1" applyFont="1" applyFill="1" applyBorder="1" applyAlignment="1">
      <alignment vertical="center"/>
    </xf>
    <xf numFmtId="0" fontId="0" fillId="0" borderId="7" xfId="0" applyFill="1" applyBorder="1"/>
    <xf numFmtId="0" fontId="18" fillId="2" borderId="4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vertical="center"/>
    </xf>
    <xf numFmtId="0" fontId="0" fillId="0" borderId="0" xfId="0" applyFill="1"/>
    <xf numFmtId="165" fontId="19" fillId="2" borderId="6" xfId="1" applyNumberFormat="1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11" borderId="10" xfId="0" applyFont="1" applyFill="1" applyBorder="1" applyAlignment="1">
      <alignment vertical="center"/>
    </xf>
    <xf numFmtId="0" fontId="19" fillId="11" borderId="14" xfId="0" applyFont="1" applyFill="1" applyBorder="1" applyAlignment="1">
      <alignment vertical="center"/>
    </xf>
    <xf numFmtId="0" fontId="18" fillId="11" borderId="4" xfId="0" applyFont="1" applyFill="1" applyBorder="1" applyAlignment="1">
      <alignment vertical="center"/>
    </xf>
    <xf numFmtId="3" fontId="18" fillId="0" borderId="3" xfId="0" applyNumberFormat="1" applyFont="1" applyFill="1" applyBorder="1" applyAlignment="1">
      <alignment vertical="center"/>
    </xf>
    <xf numFmtId="165" fontId="18" fillId="2" borderId="2" xfId="1" applyNumberFormat="1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165" fontId="3" fillId="6" borderId="7" xfId="1" applyNumberFormat="1" applyFont="1" applyFill="1" applyBorder="1"/>
    <xf numFmtId="0" fontId="19" fillId="11" borderId="3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3" fontId="3" fillId="5" borderId="3" xfId="0" applyNumberFormat="1" applyFont="1" applyFill="1" applyBorder="1" applyAlignment="1">
      <alignment vertical="center"/>
    </xf>
    <xf numFmtId="165" fontId="3" fillId="5" borderId="2" xfId="1" applyNumberFormat="1" applyFont="1" applyFill="1" applyBorder="1" applyAlignment="1">
      <alignment vertical="center"/>
    </xf>
    <xf numFmtId="3" fontId="3" fillId="6" borderId="2" xfId="0" applyNumberFormat="1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3" fontId="18" fillId="0" borderId="4" xfId="0" applyNumberFormat="1" applyFont="1" applyFill="1" applyBorder="1" applyAlignment="1">
      <alignment vertical="center"/>
    </xf>
    <xf numFmtId="3" fontId="18" fillId="0" borderId="6" xfId="0" applyNumberFormat="1" applyFont="1" applyFill="1" applyBorder="1" applyAlignment="1">
      <alignment vertical="center"/>
    </xf>
    <xf numFmtId="3" fontId="18" fillId="0" borderId="5" xfId="0" applyNumberFormat="1" applyFont="1" applyFill="1" applyBorder="1" applyAlignment="1">
      <alignment vertical="center"/>
    </xf>
    <xf numFmtId="3" fontId="19" fillId="2" borderId="6" xfId="0" applyNumberFormat="1" applyFont="1" applyFill="1" applyBorder="1" applyAlignment="1">
      <alignment vertical="center"/>
    </xf>
    <xf numFmtId="165" fontId="18" fillId="0" borderId="6" xfId="1" applyNumberFormat="1" applyFont="1" applyFill="1" applyBorder="1" applyAlignment="1">
      <alignment vertical="center"/>
    </xf>
    <xf numFmtId="3" fontId="19" fillId="0" borderId="6" xfId="0" applyNumberFormat="1" applyFont="1" applyFill="1" applyBorder="1" applyAlignment="1">
      <alignment vertical="center"/>
    </xf>
    <xf numFmtId="0" fontId="26" fillId="5" borderId="11" xfId="0" applyFont="1" applyFill="1" applyBorder="1" applyAlignment="1">
      <alignment vertical="center"/>
    </xf>
    <xf numFmtId="0" fontId="27" fillId="5" borderId="13" xfId="0" applyFont="1" applyFill="1" applyBorder="1" applyAlignment="1">
      <alignment vertical="center"/>
    </xf>
    <xf numFmtId="3" fontId="26" fillId="5" borderId="14" xfId="0" applyNumberFormat="1" applyFont="1" applyFill="1" applyBorder="1" applyAlignment="1">
      <alignment vertical="center"/>
    </xf>
    <xf numFmtId="165" fontId="3" fillId="5" borderId="12" xfId="1" applyNumberFormat="1" applyFont="1" applyFill="1" applyBorder="1"/>
    <xf numFmtId="3" fontId="26" fillId="6" borderId="14" xfId="0" applyNumberFormat="1" applyFont="1" applyFill="1" applyBorder="1" applyAlignment="1">
      <alignment vertical="center"/>
    </xf>
    <xf numFmtId="3" fontId="0" fillId="0" borderId="0" xfId="0" applyNumberFormat="1" applyFill="1"/>
    <xf numFmtId="0" fontId="25" fillId="2" borderId="0" xfId="0" applyFont="1" applyFill="1" applyAlignment="1">
      <alignment vertical="center"/>
    </xf>
    <xf numFmtId="0" fontId="11" fillId="2" borderId="13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left" vertical="center"/>
    </xf>
    <xf numFmtId="3" fontId="28" fillId="0" borderId="7" xfId="0" applyNumberFormat="1" applyFont="1" applyFill="1" applyBorder="1" applyAlignment="1">
      <alignment vertical="center"/>
    </xf>
    <xf numFmtId="3" fontId="0" fillId="2" borderId="7" xfId="0" applyNumberFormat="1" applyFont="1" applyFill="1" applyBorder="1"/>
    <xf numFmtId="165" fontId="0" fillId="2" borderId="7" xfId="1" applyNumberFormat="1" applyFont="1" applyFill="1" applyBorder="1"/>
    <xf numFmtId="0" fontId="19" fillId="2" borderId="7" xfId="0" applyFont="1" applyFill="1" applyBorder="1" applyAlignment="1">
      <alignment vertical="center"/>
    </xf>
    <xf numFmtId="0" fontId="19" fillId="2" borderId="7" xfId="0" applyFont="1" applyFill="1" applyBorder="1" applyAlignment="1">
      <alignment horizontal="left" vertical="center"/>
    </xf>
    <xf numFmtId="0" fontId="19" fillId="2" borderId="7" xfId="0" applyFont="1" applyFill="1" applyBorder="1" applyAlignment="1"/>
    <xf numFmtId="0" fontId="19" fillId="0" borderId="7" xfId="0" applyFont="1" applyFill="1" applyBorder="1" applyAlignment="1"/>
    <xf numFmtId="0" fontId="18" fillId="0" borderId="4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3" fontId="19" fillId="0" borderId="4" xfId="0" applyNumberFormat="1" applyFont="1" applyFill="1" applyBorder="1"/>
    <xf numFmtId="3" fontId="19" fillId="0" borderId="5" xfId="0" applyNumberFormat="1" applyFont="1" applyFill="1" applyBorder="1"/>
    <xf numFmtId="0" fontId="3" fillId="5" borderId="4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3" fontId="3" fillId="5" borderId="4" xfId="0" applyNumberFormat="1" applyFont="1" applyFill="1" applyBorder="1" applyAlignment="1">
      <alignment vertical="center"/>
    </xf>
    <xf numFmtId="165" fontId="3" fillId="5" borderId="7" xfId="1" applyNumberFormat="1" applyFont="1" applyFill="1" applyBorder="1"/>
    <xf numFmtId="0" fontId="8" fillId="3" borderId="3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/>
    </xf>
    <xf numFmtId="3" fontId="19" fillId="0" borderId="7" xfId="0" applyNumberFormat="1" applyFont="1" applyFill="1" applyBorder="1" applyAlignment="1">
      <alignment horizontal="right" vertical="center"/>
    </xf>
    <xf numFmtId="3" fontId="27" fillId="0" borderId="7" xfId="0" applyNumberFormat="1" applyFont="1" applyFill="1" applyBorder="1" applyAlignment="1">
      <alignment vertical="center"/>
    </xf>
    <xf numFmtId="165" fontId="27" fillId="0" borderId="7" xfId="1" applyNumberFormat="1" applyFont="1" applyFill="1" applyBorder="1" applyAlignment="1">
      <alignment vertical="center"/>
    </xf>
    <xf numFmtId="0" fontId="18" fillId="2" borderId="10" xfId="0" applyFont="1" applyFill="1" applyBorder="1" applyAlignment="1">
      <alignment horizontal="left" vertical="center"/>
    </xf>
    <xf numFmtId="0" fontId="0" fillId="0" borderId="0" xfId="0" applyFill="1" applyBorder="1"/>
    <xf numFmtId="0" fontId="18" fillId="2" borderId="14" xfId="0" applyFont="1" applyFill="1" applyBorder="1" applyAlignment="1">
      <alignment horizontal="left" vertical="center"/>
    </xf>
    <xf numFmtId="0" fontId="18" fillId="2" borderId="8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3" fontId="18" fillId="0" borderId="10" xfId="0" applyNumberFormat="1" applyFont="1" applyFill="1" applyBorder="1" applyAlignment="1">
      <alignment horizontal="right" vertical="center"/>
    </xf>
    <xf numFmtId="165" fontId="29" fillId="0" borderId="10" xfId="1" applyNumberFormat="1" applyFont="1" applyFill="1" applyBorder="1" applyAlignment="1">
      <alignment vertical="center"/>
    </xf>
    <xf numFmtId="3" fontId="18" fillId="0" borderId="7" xfId="0" applyNumberFormat="1" applyFont="1" applyFill="1" applyBorder="1" applyAlignment="1">
      <alignment horizontal="right" vertical="center"/>
    </xf>
    <xf numFmtId="165" fontId="29" fillId="0" borderId="7" xfId="1" applyNumberFormat="1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165" fontId="30" fillId="0" borderId="7" xfId="1" applyNumberFormat="1" applyFont="1" applyFill="1" applyBorder="1" applyAlignment="1">
      <alignment vertical="center"/>
    </xf>
    <xf numFmtId="3" fontId="3" fillId="5" borderId="7" xfId="0" applyNumberFormat="1" applyFont="1" applyFill="1" applyBorder="1" applyAlignment="1">
      <alignment horizontal="right" vertical="center"/>
    </xf>
    <xf numFmtId="165" fontId="26" fillId="5" borderId="7" xfId="1" applyNumberFormat="1" applyFont="1" applyFill="1" applyBorder="1" applyAlignment="1">
      <alignment vertical="center"/>
    </xf>
  </cellXfs>
  <cellStyles count="5">
    <cellStyle name="Normal" xfId="0" builtinId="0"/>
    <cellStyle name="Normal 11 2 3" xfId="3"/>
    <cellStyle name="Normal 2" xfId="2"/>
    <cellStyle name="Normal 44 2" xfId="4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57150</xdr:rowOff>
    </xdr:from>
    <xdr:to>
      <xdr:col>1</xdr:col>
      <xdr:colOff>1885951</xdr:colOff>
      <xdr:row>3</xdr:row>
      <xdr:rowOff>113845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3506" b="43305"/>
        <a:stretch/>
      </xdr:blipFill>
      <xdr:spPr>
        <a:xfrm>
          <a:off x="57151" y="57150"/>
          <a:ext cx="3009900" cy="7996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57151</xdr:rowOff>
    </xdr:from>
    <xdr:to>
      <xdr:col>1</xdr:col>
      <xdr:colOff>800100</xdr:colOff>
      <xdr:row>2</xdr:row>
      <xdr:rowOff>521487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3506" b="43305"/>
        <a:stretch/>
      </xdr:blipFill>
      <xdr:spPr>
        <a:xfrm>
          <a:off x="19051" y="57151"/>
          <a:ext cx="3038474" cy="8072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2343150</xdr:colOff>
      <xdr:row>3</xdr:row>
      <xdr:rowOff>236931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3506" b="43305"/>
        <a:stretch/>
      </xdr:blipFill>
      <xdr:spPr>
        <a:xfrm>
          <a:off x="38100" y="38100"/>
          <a:ext cx="3114675" cy="827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104776</xdr:rowOff>
    </xdr:from>
    <xdr:to>
      <xdr:col>1</xdr:col>
      <xdr:colOff>904876</xdr:colOff>
      <xdr:row>1</xdr:row>
      <xdr:rowOff>643976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3506" b="43305"/>
        <a:stretch/>
      </xdr:blipFill>
      <xdr:spPr>
        <a:xfrm>
          <a:off x="38101" y="104776"/>
          <a:ext cx="3105150" cy="824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pas%20Contas%201&#186;%20Trim%202023%20_%20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afr1\TEMP\My%20Documents\Moz\E-Final\BOP9703_st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MOZ\moz%20macroframework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itas Aduaneiras"/>
      <sheetName val="Quadro TOFFE "/>
      <sheetName val="Quadro aux Receita "/>
      <sheetName val="Despesas Variação Homologa  (2"/>
      <sheetName val="Receitas Tabela"/>
      <sheetName val="LOGO da Conta Trimestral"/>
      <sheetName val="Mapa I_ Receitas do Estado"/>
      <sheetName val="Mapa II_ Despesas por Economica"/>
      <sheetName val="Mapa III_ Despesas por Organica"/>
      <sheetName val="Mapa IV_ Despesas por Funções"/>
      <sheetName val="Mapa V_ Receitas FSAs"/>
      <sheetName val="Mapa VI_ Despesas FSAs"/>
      <sheetName val="Mapa VIII"/>
      <sheetName val="Mapa IX"/>
      <sheetName val="Mapa VII_ Despesas por Programa"/>
      <sheetName val="Mapa X_ Fundo Financ. Municipal"/>
      <sheetName val="Mapa XII"/>
      <sheetName val="Mapa XII-A"/>
      <sheetName val="Mapa XIII"/>
      <sheetName val="Mapa XIV"/>
      <sheetName val="Mapa Xa_Transferencia Municipio"/>
      <sheetName val="Mapa Xb_Transf aos Municipios"/>
      <sheetName val="Mapa Xb_Transf Mun 1º Trim"/>
      <sheetName val="Mapa XI_ Op. Financeiras "/>
      <sheetName val="Parametro FMI"/>
      <sheetName val="Mapa XVI_ Orçamento por Género"/>
      <sheetName val="Receita Consignada 1ºTrim23 "/>
      <sheetName val="Receita Consignada IVTrim 22"/>
      <sheetName val="AI - Amort_Emp_Ext 2022"/>
      <sheetName val="Desembolsos Externos 1ºTrim23"/>
      <sheetName val="Stock Dívida Externa 1º Trim23"/>
      <sheetName val="Stcok Dívida Interna 1ºTrim23"/>
      <sheetName val="IPSAS - Demonst. Desemp. Orç"/>
      <sheetName val="IPSAS - Demonst. Fluxo Caixa"/>
      <sheetName val="Movi Janeiro-2023_VF"/>
      <sheetName val="OPERAÇÃO TESOURO I TRIM 2023VF"/>
      <sheetName val="Mapa A_Fluxo_Caixa "/>
      <sheetName val="Compensados 1º Trimestre 2023 "/>
      <sheetName val="Reg.Inst 2023 I TRIM"/>
      <sheetName val="Reg.Inst 2022 IVtrim22"/>
      <sheetName val="Mapa Auxiliar - Despesas"/>
      <sheetName val="Check"/>
      <sheetName val="Fluxos Transf Ac Correntes"/>
      <sheetName val="Mapa V(a)_ Receitas FSAs "/>
      <sheetName val="Mapa VI(a)_ Despesas FSAs "/>
      <sheetName val="Economico Sem Pessoal-ITrim "/>
      <sheetName val="Funcional Sem Pessoal-I Trim"/>
      <sheetName val="Despesas Variação Homologa ITRI"/>
      <sheetName val="PARAMETROS FMI"/>
      <sheetName val="Projetos COVID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5">
          <cell r="AY65">
            <v>845138542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TOC"/>
      <sheetName val="NPV Reduction"/>
      <sheetName val="Noyau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1996"/>
      <sheetName val="Fund_Credit"/>
      <sheetName val="Export destination"/>
      <sheetName val="Realism 2 - Fiscal multiplier"/>
      <sheetName val="Realism 2 - Alt. 1"/>
      <sheetName val="panel chart"/>
      <sheetName val="MMI"/>
      <sheetName val="Info Din."/>
      <sheetName val="Tally_PDR"/>
      <sheetName val="Scheduled Repayment"/>
      <sheetName val="SEI"/>
      <sheetName val="FHIS"/>
      <sheetName val="BOP9703_stress"/>
      <sheetName val="Q1"/>
      <sheetName val="C_basef14.3p10.6"/>
      <sheetName val="WEO_WETA"/>
      <sheetName val="IFS SURVEYS Dec1990_Feb2004"/>
      <sheetName val="Monetary Dev_Monthly"/>
      <sheetName val="Table of Contents"/>
      <sheetName val="InHUB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</sheetNames>
    <sheetDataSet>
      <sheetData sheetId="0" refreshError="1"/>
      <sheetData sheetId="1" refreshError="1">
        <row r="1">
          <cell r="A1">
            <v>36608.787579398151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Scheduled Repayment"/>
      <sheetName val="Chart_1"/>
      <sheetName val="Table_1"/>
      <sheetName val="Table_2"/>
      <sheetName val="Table_3"/>
      <sheetName val="Table_4"/>
      <sheetName val="Table_5"/>
      <sheetName val="Table_6"/>
      <sheetName val="Table_7"/>
      <sheetName val="Table_8"/>
      <sheetName val="Table_9"/>
      <sheetName val="Table_11"/>
      <sheetName val="Scheduled_Repayment"/>
      <sheetName val="Chart_11"/>
      <sheetName val="Table_12"/>
      <sheetName val="Table_21"/>
      <sheetName val="Table_31"/>
      <sheetName val="Table_41"/>
      <sheetName val="Table_51"/>
      <sheetName val="Table_61"/>
      <sheetName val="Table_71"/>
      <sheetName val="Table_81"/>
      <sheetName val="Table_91"/>
      <sheetName val="Table_111"/>
      <sheetName val="Scheduled_Repayment1"/>
      <sheetName val="Chart_12"/>
      <sheetName val="Table_13"/>
      <sheetName val="Table_22"/>
      <sheetName val="Table_32"/>
      <sheetName val="Table_42"/>
      <sheetName val="Table_52"/>
      <sheetName val="Table_62"/>
      <sheetName val="Table_72"/>
      <sheetName val="Table_82"/>
      <sheetName val="Table_92"/>
      <sheetName val="Table_112"/>
      <sheetName val="Scheduled_Repaymen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INPUT"/>
      <sheetName val="GDP Prod. - Input"/>
      <sheetName val="OUTPUT"/>
      <sheetName val="Table 1 - SEFI"/>
      <sheetName val="National Accounts"/>
      <sheetName val="Table Article IV"/>
      <sheetName val="WETA"/>
      <sheetName val="Charts Article IV"/>
      <sheetName val="Sector GDP Comparison"/>
      <sheetName val="PROJECTIONS"/>
      <sheetName val="Staff Report T6"/>
      <sheetName val="Table 1 - SEFI COMPARISON"/>
      <sheetName val="SUMMARY"/>
      <sheetName val="INE PIBprod"/>
      <sheetName val="Medium Term"/>
      <sheetName val="Basic Data"/>
      <sheetName val="Staff Report T1"/>
      <sheetName val="SEFI"/>
      <sheetName val="Excel macros"/>
      <sheetName val="Table 3"/>
      <sheetName val="Table 4"/>
      <sheetName val="Table 5"/>
      <sheetName val="Table 6"/>
      <sheetName val="Table 2"/>
      <sheetName val="GDP_Prod__-_Input"/>
      <sheetName val="Table_1_-_SEFI"/>
      <sheetName val="National_Accounts"/>
      <sheetName val="Table_Article_IV"/>
      <sheetName val="Charts_Article_IV"/>
      <sheetName val="Sector_GDP_Comparison"/>
      <sheetName val="Staff_Report_T6"/>
      <sheetName val="Table_1_-_SEFI_COMPARISON"/>
      <sheetName val="INE_PIBprod"/>
      <sheetName val="Medium_Term"/>
      <sheetName val="Basic_Data"/>
      <sheetName val="Staff_Report_T1"/>
      <sheetName val="Excel_macros"/>
      <sheetName val="SPNF"/>
      <sheetName val="Official"/>
      <sheetName val="Main"/>
      <sheetName val="Kin"/>
      <sheetName val="Table 1"/>
    </sheetNames>
    <sheetDataSet>
      <sheetData sheetId="0">
        <row r="1">
          <cell r="C1" t="str">
            <v>SUMMARY TABLES FOR EACH SECTOR; WEO SUBMISISON DATA AND CODES; CONSISTENCY CHECKS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C1" t="str">
            <v>SUMMARY TABLES FOR EACH SECTOR; WEO SUBMISISON DATA AND CODES; CONSISTENCY CHECKS</v>
          </cell>
        </row>
        <row r="3">
          <cell r="B3" t="str">
            <v>WEO</v>
          </cell>
          <cell r="C3" t="str">
            <v>DNE PROJECTIONS</v>
          </cell>
          <cell r="E3" t="str">
            <v>80a1</v>
          </cell>
          <cell r="F3" t="str">
            <v>81a1</v>
          </cell>
          <cell r="G3" t="str">
            <v>82a1</v>
          </cell>
          <cell r="H3" t="str">
            <v>83a1</v>
          </cell>
          <cell r="I3" t="str">
            <v>84a1</v>
          </cell>
          <cell r="J3" t="str">
            <v>85a1</v>
          </cell>
          <cell r="K3" t="str">
            <v>86a1</v>
          </cell>
          <cell r="L3" t="str">
            <v>87a1</v>
          </cell>
          <cell r="M3" t="str">
            <v>88a1</v>
          </cell>
          <cell r="N3" t="str">
            <v>89a1</v>
          </cell>
          <cell r="O3" t="str">
            <v>90a1</v>
          </cell>
          <cell r="P3" t="str">
            <v>91a1</v>
          </cell>
          <cell r="Q3" t="str">
            <v>92a1</v>
          </cell>
          <cell r="R3" t="str">
            <v>93a1</v>
          </cell>
          <cell r="S3" t="str">
            <v>94a1</v>
          </cell>
          <cell r="T3" t="str">
            <v>95a1</v>
          </cell>
          <cell r="U3" t="str">
            <v>96a1</v>
          </cell>
          <cell r="V3" t="str">
            <v>97a1</v>
          </cell>
          <cell r="W3" t="str">
            <v>98a1</v>
          </cell>
          <cell r="X3" t="str">
            <v>99a1</v>
          </cell>
          <cell r="Y3" t="str">
            <v>100a1</v>
          </cell>
          <cell r="Z3" t="str">
            <v>101a1</v>
          </cell>
          <cell r="AA3" t="str">
            <v>102a1</v>
          </cell>
          <cell r="AB3" t="str">
            <v>103a1</v>
          </cell>
          <cell r="AC3" t="str">
            <v>104a1</v>
          </cell>
          <cell r="AD3" t="str">
            <v>105a1</v>
          </cell>
          <cell r="AE3" t="str">
            <v>105a1</v>
          </cell>
          <cell r="AF3" t="str">
            <v>105a1</v>
          </cell>
        </row>
        <row r="4">
          <cell r="B4" t="str">
            <v>CODES</v>
          </cell>
          <cell r="C4" t="str">
            <v xml:space="preserve">      TWELVE-MONTH PERIOD ENDING:</v>
          </cell>
          <cell r="E4">
            <v>1980</v>
          </cell>
          <cell r="F4">
            <v>1981</v>
          </cell>
          <cell r="G4">
            <v>1982</v>
          </cell>
          <cell r="H4">
            <v>1983</v>
          </cell>
          <cell r="I4">
            <v>1984</v>
          </cell>
          <cell r="J4">
            <v>1985</v>
          </cell>
          <cell r="K4">
            <v>1986</v>
          </cell>
          <cell r="L4">
            <v>1987</v>
          </cell>
          <cell r="M4">
            <v>1988</v>
          </cell>
          <cell r="N4">
            <v>1989</v>
          </cell>
          <cell r="O4">
            <v>1990</v>
          </cell>
          <cell r="P4">
            <v>1991</v>
          </cell>
          <cell r="Q4">
            <v>1992</v>
          </cell>
          <cell r="R4">
            <v>1993</v>
          </cell>
          <cell r="S4">
            <v>1994</v>
          </cell>
          <cell r="T4">
            <v>1995</v>
          </cell>
          <cell r="U4">
            <v>1996</v>
          </cell>
          <cell r="V4">
            <v>1997</v>
          </cell>
          <cell r="W4">
            <v>1998</v>
          </cell>
          <cell r="X4">
            <v>1999</v>
          </cell>
          <cell r="Y4">
            <v>2000</v>
          </cell>
          <cell r="Z4">
            <v>2001</v>
          </cell>
          <cell r="AA4">
            <v>2002</v>
          </cell>
          <cell r="AB4">
            <v>2003</v>
          </cell>
          <cell r="AC4">
            <v>2004</v>
          </cell>
          <cell r="AD4">
            <v>2005</v>
          </cell>
          <cell r="AE4">
            <v>2006</v>
          </cell>
          <cell r="AF4">
            <v>2007</v>
          </cell>
          <cell r="AG4">
            <v>2008</v>
          </cell>
          <cell r="AH4">
            <v>2009</v>
          </cell>
          <cell r="AI4">
            <v>2010</v>
          </cell>
          <cell r="AJ4">
            <v>2011</v>
          </cell>
          <cell r="AK4">
            <v>2012</v>
          </cell>
          <cell r="AL4">
            <v>2013</v>
          </cell>
          <cell r="AM4">
            <v>2014</v>
          </cell>
          <cell r="AN4">
            <v>2015</v>
          </cell>
          <cell r="AO4">
            <v>2016</v>
          </cell>
          <cell r="AP4">
            <v>2017</v>
          </cell>
          <cell r="AQ4">
            <v>2018</v>
          </cell>
          <cell r="AR4">
            <v>2019</v>
          </cell>
          <cell r="AS4">
            <v>2020</v>
          </cell>
          <cell r="AT4">
            <v>2021</v>
          </cell>
        </row>
        <row r="6">
          <cell r="C6" t="str">
            <v>current date</v>
          </cell>
        </row>
        <row r="7">
          <cell r="C7" t="str">
            <v>last update</v>
          </cell>
        </row>
        <row r="9">
          <cell r="C9" t="str">
            <v>I.   INDICATORS OF FACTOR INPUT AND PRICES</v>
          </cell>
        </row>
        <row r="11">
          <cell r="B11" t="str">
            <v>ENDA_PR</v>
          </cell>
          <cell r="C11" t="str">
            <v>Representative rate (average)</v>
          </cell>
        </row>
        <row r="12">
          <cell r="C12" t="str">
            <v>Representative rate (year end)</v>
          </cell>
        </row>
        <row r="13">
          <cell r="B13" t="str">
            <v>ENDA</v>
          </cell>
          <cell r="C13" t="str">
            <v>Official rate (average)</v>
          </cell>
        </row>
        <row r="14">
          <cell r="B14" t="str">
            <v>ENDE</v>
          </cell>
          <cell r="C14" t="str">
            <v>Official rate (year end)</v>
          </cell>
        </row>
        <row r="15">
          <cell r="C15" t="str">
            <v>Market rate (average)</v>
          </cell>
        </row>
        <row r="16">
          <cell r="C16" t="str">
            <v>Depreciation % -Repr. rate (average)</v>
          </cell>
        </row>
        <row r="17">
          <cell r="C17" t="str">
            <v>Depreciation - Repr. rate (year end)</v>
          </cell>
        </row>
        <row r="19">
          <cell r="B19" t="str">
            <v>PCPI</v>
          </cell>
          <cell r="C19" t="str">
            <v>CPI (index; average, 1990 = 100)</v>
          </cell>
        </row>
        <row r="20">
          <cell r="B20" t="str">
            <v>PCPIE</v>
          </cell>
          <cell r="C20" t="str">
            <v>CPI (index; year end, 1990 = 100)</v>
          </cell>
        </row>
        <row r="21">
          <cell r="C21" t="str">
            <v>GDP Deflator index 1990=100</v>
          </cell>
        </row>
        <row r="22">
          <cell r="C22" t="str">
            <v>Inflation  (avg)</v>
          </cell>
        </row>
        <row r="23">
          <cell r="C23" t="str">
            <v xml:space="preserve">Inflation (eop)  </v>
          </cell>
        </row>
        <row r="24">
          <cell r="C24" t="str">
            <v>GDP deflator (% change)</v>
          </cell>
        </row>
        <row r="28">
          <cell r="C28" t="str">
            <v>II.  NATIONAL ACCOUNTS IN NOMINAL and  REAL TERMS  and PROJECTIONS</v>
          </cell>
        </row>
        <row r="30">
          <cell r="C30" t="str">
            <v>II.I NATIONAL ACCOUNTS IN NOMINAL TERMS</v>
          </cell>
        </row>
        <row r="32">
          <cell r="C32" t="str">
            <v>Billions of meticais, at current prices)</v>
          </cell>
        </row>
        <row r="33">
          <cell r="C33" t="str">
            <v>Total consumption</v>
          </cell>
        </row>
        <row r="34">
          <cell r="B34" t="str">
            <v>NCG</v>
          </cell>
          <cell r="C34" t="str">
            <v xml:space="preserve">  Public consumption  </v>
          </cell>
        </row>
        <row r="35">
          <cell r="B35" t="str">
            <v>NCP</v>
          </cell>
          <cell r="C35" t="str">
            <v xml:space="preserve">  Private consumption</v>
          </cell>
        </row>
        <row r="36">
          <cell r="C36" t="str">
            <v xml:space="preserve">     Monetary private consumption</v>
          </cell>
        </row>
        <row r="37">
          <cell r="C37" t="str">
            <v xml:space="preserve">     Nonmonetary private consumption</v>
          </cell>
        </row>
        <row r="38">
          <cell r="B38" t="str">
            <v>NFI</v>
          </cell>
          <cell r="C38" t="str">
            <v>Total investment</v>
          </cell>
        </row>
        <row r="39">
          <cell r="C39" t="str">
            <v xml:space="preserve">  Public investment                                            </v>
          </cell>
        </row>
        <row r="40">
          <cell r="B40" t="str">
            <v>NFIP</v>
          </cell>
          <cell r="C40" t="str">
            <v xml:space="preserve">  Private investment  </v>
          </cell>
        </row>
        <row r="41">
          <cell r="B41" t="str">
            <v>NINV</v>
          </cell>
          <cell r="C41" t="str">
            <v>Changes in inventories</v>
          </cell>
        </row>
        <row r="42">
          <cell r="C42" t="str">
            <v>Domestic demand</v>
          </cell>
        </row>
        <row r="43">
          <cell r="B43" t="str">
            <v>NX</v>
          </cell>
          <cell r="C43" t="str">
            <v>Exports of goods and services</v>
          </cell>
        </row>
        <row r="44">
          <cell r="B44" t="str">
            <v>NXG</v>
          </cell>
          <cell r="C44" t="str">
            <v xml:space="preserve">  Exports of goods</v>
          </cell>
        </row>
        <row r="45">
          <cell r="B45" t="str">
            <v>NM</v>
          </cell>
          <cell r="C45" t="str">
            <v>Imports of goods and services</v>
          </cell>
        </row>
        <row r="46">
          <cell r="B46" t="str">
            <v>NMG</v>
          </cell>
          <cell r="C46" t="str">
            <v xml:space="preserve">  Imports of goods</v>
          </cell>
        </row>
        <row r="47">
          <cell r="B47" t="str">
            <v>NGDP</v>
          </cell>
          <cell r="C47" t="str">
            <v>Gross domestic product  (GDP)</v>
          </cell>
        </row>
        <row r="48">
          <cell r="C48" t="str">
            <v xml:space="preserve">Memorandum items </v>
          </cell>
        </row>
        <row r="49">
          <cell r="B49" t="str">
            <v>NGPXO</v>
          </cell>
          <cell r="C49" t="str">
            <v>Non-oil GDP</v>
          </cell>
        </row>
        <row r="50">
          <cell r="B50" t="str">
            <v>NGNI</v>
          </cell>
          <cell r="C50" t="str">
            <v>National income, accrual (BPM5)</v>
          </cell>
        </row>
        <row r="51">
          <cell r="C51" t="str">
            <v>Gross National Product (GNP)</v>
          </cell>
        </row>
        <row r="52">
          <cell r="C52" t="str">
            <v>Dollar GDP</v>
          </cell>
        </row>
        <row r="53">
          <cell r="C53" t="str">
            <v>Dollar GDP per capita</v>
          </cell>
        </row>
        <row r="54">
          <cell r="C54" t="str">
            <v>Dollar GNP per capita</v>
          </cell>
        </row>
        <row r="56">
          <cell r="C56" t="str">
            <v>Percentage of GDP</v>
          </cell>
        </row>
        <row r="57">
          <cell r="C57" t="str">
            <v>Total consumption</v>
          </cell>
        </row>
        <row r="58">
          <cell r="C58" t="str">
            <v xml:space="preserve">  Public consumption</v>
          </cell>
        </row>
        <row r="59">
          <cell r="C59" t="str">
            <v xml:space="preserve">  Private consumption</v>
          </cell>
        </row>
        <row r="60">
          <cell r="C60" t="str">
            <v>Total investment</v>
          </cell>
        </row>
        <row r="61">
          <cell r="C61" t="str">
            <v xml:space="preserve">  Public gross fixed capital formation</v>
          </cell>
        </row>
        <row r="62">
          <cell r="C62" t="str">
            <v xml:space="preserve">  Private gross fixed capital formation</v>
          </cell>
        </row>
        <row r="63">
          <cell r="C63" t="str">
            <v>Changes in inventories</v>
          </cell>
        </row>
        <row r="64">
          <cell r="C64" t="str">
            <v>Exports of goods and services</v>
          </cell>
        </row>
        <row r="65">
          <cell r="C65" t="str">
            <v xml:space="preserve">  Exports of goods</v>
          </cell>
        </row>
        <row r="66">
          <cell r="C66" t="str">
            <v>Imports of goods and services</v>
          </cell>
        </row>
        <row r="67">
          <cell r="C67" t="str">
            <v xml:space="preserve">  Imports of goods</v>
          </cell>
        </row>
        <row r="69">
          <cell r="C69" t="str">
            <v>Real growth rates</v>
          </cell>
        </row>
        <row r="70">
          <cell r="C70" t="str">
            <v>Total consumption</v>
          </cell>
        </row>
        <row r="71">
          <cell r="C71" t="str">
            <v xml:space="preserve">  Public consumption</v>
          </cell>
        </row>
        <row r="72">
          <cell r="C72" t="str">
            <v xml:space="preserve">  Private consumption</v>
          </cell>
        </row>
        <row r="73">
          <cell r="C73" t="str">
            <v xml:space="preserve">        Monetary private consumption + emergency aid</v>
          </cell>
        </row>
        <row r="74">
          <cell r="C74" t="str">
            <v xml:space="preserve">        Non-monetary private cons.</v>
          </cell>
        </row>
        <row r="75">
          <cell r="C75" t="str">
            <v>Gross fixed capital formation</v>
          </cell>
        </row>
        <row r="76">
          <cell r="C76" t="str">
            <v xml:space="preserve">  Public gross fixed capital formation</v>
          </cell>
        </row>
        <row r="77">
          <cell r="C77" t="str">
            <v xml:space="preserve">  Private gross fixed capital formation</v>
          </cell>
        </row>
        <row r="78">
          <cell r="C78" t="str">
            <v>Changes in inventories</v>
          </cell>
        </row>
        <row r="79">
          <cell r="C79" t="str">
            <v>Exports of goods and services</v>
          </cell>
        </row>
        <row r="80">
          <cell r="C80" t="str">
            <v>Exports of goods</v>
          </cell>
        </row>
        <row r="81">
          <cell r="C81" t="str">
            <v>Imports of goods and services</v>
          </cell>
        </row>
        <row r="82">
          <cell r="C82" t="str">
            <v>Imports of goods</v>
          </cell>
        </row>
        <row r="83">
          <cell r="C83" t="str">
            <v>Underlying gross domestic product</v>
          </cell>
        </row>
        <row r="84">
          <cell r="C84" t="str">
            <v>Real GDP growth rate</v>
          </cell>
          <cell r="D84" t="str">
            <v xml:space="preserve"> </v>
          </cell>
        </row>
        <row r="85">
          <cell r="C85" t="str">
            <v xml:space="preserve">Memorandum items </v>
          </cell>
        </row>
        <row r="86">
          <cell r="C86" t="str">
            <v>Total Consumption per capita</v>
          </cell>
        </row>
        <row r="87">
          <cell r="C87" t="str">
            <v>Private Consumption per capita</v>
          </cell>
        </row>
        <row r="88">
          <cell r="C88" t="str">
            <v xml:space="preserve"> </v>
          </cell>
        </row>
        <row r="89">
          <cell r="C89" t="str">
            <v>Deflators  (percent)</v>
          </cell>
        </row>
        <row r="90">
          <cell r="C90" t="str">
            <v>Total consumption</v>
          </cell>
        </row>
        <row r="91">
          <cell r="C91" t="str">
            <v xml:space="preserve">  Public consumption</v>
          </cell>
        </row>
        <row r="92">
          <cell r="C92" t="str">
            <v xml:space="preserve">  Private consumption</v>
          </cell>
        </row>
        <row r="93">
          <cell r="C93" t="str">
            <v>Gross fixed capital formation</v>
          </cell>
        </row>
        <row r="94">
          <cell r="C94" t="str">
            <v xml:space="preserve">  Public gross fixed capital formation</v>
          </cell>
        </row>
        <row r="95">
          <cell r="C95" t="str">
            <v xml:space="preserve">  Private gross fixed capital formation</v>
          </cell>
        </row>
        <row r="96">
          <cell r="C96" t="str">
            <v>Exports of goods and services</v>
          </cell>
        </row>
        <row r="97">
          <cell r="C97" t="str">
            <v>Imports of goods and services</v>
          </cell>
        </row>
        <row r="98">
          <cell r="C98" t="str">
            <v>Gross domestic product</v>
          </cell>
        </row>
        <row r="99">
          <cell r="C99" t="str">
            <v>Deflator: (2000 should = 100)</v>
          </cell>
        </row>
        <row r="101">
          <cell r="C101" t="str">
            <v>II.II NATIONAL ACCOUNTS IN 1999 REAL TERMS (for projections)</v>
          </cell>
        </row>
        <row r="103">
          <cell r="C103" t="str">
            <v>GDP Components in billions of 1999 Meticals (for projections)</v>
          </cell>
        </row>
        <row r="104">
          <cell r="C104" t="str">
            <v>Total consumption</v>
          </cell>
        </row>
        <row r="105">
          <cell r="C105" t="str">
            <v xml:space="preserve">    Private consumption</v>
          </cell>
        </row>
        <row r="106">
          <cell r="C106" t="str">
            <v xml:space="preserve">        Monetary private consumption + emergency aid</v>
          </cell>
        </row>
        <row r="107">
          <cell r="C107" t="str">
            <v xml:space="preserve">        Non-monetary private cons.</v>
          </cell>
        </row>
        <row r="108">
          <cell r="C108" t="str">
            <v xml:space="preserve">    Public consumption</v>
          </cell>
        </row>
        <row r="109">
          <cell r="C109" t="str">
            <v>Total investment</v>
          </cell>
        </row>
        <row r="110">
          <cell r="C110" t="str">
            <v xml:space="preserve">    Public investment</v>
          </cell>
        </row>
        <row r="111">
          <cell r="C111" t="str">
            <v xml:space="preserve">    Private investment </v>
          </cell>
        </row>
        <row r="112">
          <cell r="C112" t="str">
            <v xml:space="preserve">  Domestic demand</v>
          </cell>
        </row>
        <row r="113">
          <cell r="C113" t="str">
            <v>Exports goods and nonfactor services</v>
          </cell>
        </row>
        <row r="114">
          <cell r="C114" t="str">
            <v>Imports goods and nonfactor services</v>
          </cell>
        </row>
        <row r="115">
          <cell r="C115" t="str">
            <v>Real GDP at 1999 Prices</v>
          </cell>
        </row>
        <row r="116">
          <cell r="C116" t="str">
            <v xml:space="preserve">Memorandum items </v>
          </cell>
        </row>
        <row r="117">
          <cell r="C117" t="str">
            <v>Total consumption per capita</v>
          </cell>
        </row>
        <row r="118">
          <cell r="C118" t="str">
            <v>Private consumption per capita</v>
          </cell>
        </row>
        <row r="119">
          <cell r="C119" t="str">
            <v xml:space="preserve"> </v>
          </cell>
        </row>
        <row r="120">
          <cell r="C120" t="str">
            <v>Average propensity to consume</v>
          </cell>
        </row>
        <row r="121">
          <cell r="C121" t="str">
            <v>Freely distributed foreign aid (in 1999 met.)</v>
          </cell>
        </row>
        <row r="122">
          <cell r="C122" t="str">
            <v xml:space="preserve">          Emergency food aid (from fiscal) Mill USD</v>
          </cell>
        </row>
        <row r="123">
          <cell r="C123" t="str">
            <v xml:space="preserve">          Emergency nonfood aid, mill. USD (from fiscal proj)</v>
          </cell>
        </row>
        <row r="124">
          <cell r="C124" t="str">
            <v>Real disposable income of the monetized private sector, 1995 meticais</v>
          </cell>
        </row>
        <row r="125">
          <cell r="C125" t="str">
            <v xml:space="preserve">      GDP</v>
          </cell>
        </row>
        <row r="126">
          <cell r="C126" t="str">
            <v xml:space="preserve">      Subsistance production/consumption  (-)</v>
          </cell>
        </row>
        <row r="127">
          <cell r="C127" t="str">
            <v xml:space="preserve">     Amortization of Pande Gas, bill. 1996 Mt.</v>
          </cell>
        </row>
        <row r="128">
          <cell r="C128" t="str">
            <v xml:space="preserve">          Amortization of Pande Gas, mill. US$</v>
          </cell>
        </row>
        <row r="129">
          <cell r="C129" t="str">
            <v xml:space="preserve">      Real net taxes</v>
          </cell>
        </row>
        <row r="130">
          <cell r="C130" t="str">
            <v xml:space="preserve">      Net private sector factor income, cash</v>
          </cell>
        </row>
        <row r="132">
          <cell r="C132" t="str">
            <v>Base deflators for projection (100=1997)</v>
          </cell>
        </row>
        <row r="133">
          <cell r="C133" t="str">
            <v>Total consumption</v>
          </cell>
        </row>
        <row r="134">
          <cell r="C134" t="str">
            <v xml:space="preserve">  Public consumption</v>
          </cell>
        </row>
        <row r="135">
          <cell r="C135" t="str">
            <v xml:space="preserve">  Private consumption</v>
          </cell>
        </row>
        <row r="136">
          <cell r="C136" t="str">
            <v>Gross fixed capital formation</v>
          </cell>
        </row>
        <row r="137">
          <cell r="C137" t="str">
            <v xml:space="preserve">  Public gross fixed capital formation</v>
          </cell>
        </row>
        <row r="138">
          <cell r="C138" t="str">
            <v xml:space="preserve">  Private gross fixed capital formation</v>
          </cell>
        </row>
        <row r="139">
          <cell r="C139" t="str">
            <v>Exports of goods and services</v>
          </cell>
        </row>
        <row r="140">
          <cell r="C140" t="str">
            <v>Imports of goods and services</v>
          </cell>
        </row>
        <row r="141">
          <cell r="C141" t="str">
            <v>Gross domestic product</v>
          </cell>
        </row>
        <row r="143">
          <cell r="C143" t="str">
            <v>Base index, exports</v>
          </cell>
        </row>
        <row r="144">
          <cell r="C144" t="str">
            <v>Base index, imports</v>
          </cell>
        </row>
        <row r="146">
          <cell r="C146" t="str">
            <v>II.III NATIONAL ACCOUNTS IN 2000 REAL TERMS (for WEO)</v>
          </cell>
        </row>
        <row r="148">
          <cell r="C148" t="str">
            <v>Billions of meticais, at 1990 constant prices)</v>
          </cell>
        </row>
        <row r="149">
          <cell r="C149" t="str">
            <v>Total consumption</v>
          </cell>
        </row>
        <row r="150">
          <cell r="B150" t="str">
            <v>NCG_R</v>
          </cell>
          <cell r="C150" t="str">
            <v xml:space="preserve">  Public consumption</v>
          </cell>
        </row>
        <row r="151">
          <cell r="B151" t="str">
            <v>NCP_R</v>
          </cell>
          <cell r="C151" t="str">
            <v xml:space="preserve">  Private consumption</v>
          </cell>
        </row>
        <row r="152">
          <cell r="B152" t="str">
            <v>NFI_R</v>
          </cell>
          <cell r="C152" t="str">
            <v>Gross fixed capital formation</v>
          </cell>
        </row>
        <row r="153">
          <cell r="C153" t="str">
            <v xml:space="preserve">  Public gross fixed capital formation</v>
          </cell>
        </row>
        <row r="154">
          <cell r="C154" t="str">
            <v xml:space="preserve">  Private gross fixed capital formation</v>
          </cell>
        </row>
        <row r="155">
          <cell r="B155" t="str">
            <v>NINV_R</v>
          </cell>
          <cell r="C155" t="str">
            <v>Changes in inventories</v>
          </cell>
        </row>
        <row r="156">
          <cell r="B156" t="str">
            <v>NX_R</v>
          </cell>
          <cell r="C156" t="str">
            <v>Exports of goods and services</v>
          </cell>
        </row>
        <row r="157">
          <cell r="B157" t="str">
            <v>NXG_R</v>
          </cell>
          <cell r="C157" t="str">
            <v xml:space="preserve">  Exports of goods</v>
          </cell>
        </row>
        <row r="158">
          <cell r="B158" t="str">
            <v>NM_R</v>
          </cell>
          <cell r="C158" t="str">
            <v>Imports of goods and services</v>
          </cell>
        </row>
        <row r="159">
          <cell r="B159" t="str">
            <v>NMG_R</v>
          </cell>
          <cell r="C159" t="str">
            <v xml:space="preserve">  Imports of goods</v>
          </cell>
        </row>
        <row r="160">
          <cell r="B160" t="str">
            <v>NGDP_R</v>
          </cell>
          <cell r="C160" t="str">
            <v xml:space="preserve">Gross domestic product </v>
          </cell>
        </row>
        <row r="161">
          <cell r="C161" t="str">
            <v xml:space="preserve">Memorandum items </v>
          </cell>
        </row>
        <row r="162">
          <cell r="B162" t="str">
            <v>NGPXO_R</v>
          </cell>
          <cell r="C162" t="str">
            <v>Non-oil GDP</v>
          </cell>
        </row>
        <row r="163">
          <cell r="C163" t="str">
            <v xml:space="preserve">   Net factor income at 2000 metical </v>
          </cell>
        </row>
        <row r="164">
          <cell r="C164" t="str">
            <v>GNP</v>
          </cell>
        </row>
        <row r="165">
          <cell r="C165" t="str">
            <v xml:space="preserve">GDP per capita </v>
          </cell>
        </row>
        <row r="166">
          <cell r="C166" t="str">
            <v>GNP per capita</v>
          </cell>
        </row>
        <row r="168">
          <cell r="C168" t="str">
            <v>Percentage change</v>
          </cell>
        </row>
        <row r="169">
          <cell r="C169" t="str">
            <v>Total consumption</v>
          </cell>
        </row>
        <row r="170">
          <cell r="C170" t="str">
            <v xml:space="preserve">  Public consumption</v>
          </cell>
        </row>
        <row r="171">
          <cell r="C171" t="str">
            <v xml:space="preserve">  Private consumption</v>
          </cell>
        </row>
        <row r="172">
          <cell r="C172" t="str">
            <v>Gross fixed capital formation</v>
          </cell>
        </row>
        <row r="173">
          <cell r="C173" t="str">
            <v xml:space="preserve">  Public gross fixed capital formation</v>
          </cell>
        </row>
        <row r="174">
          <cell r="C174" t="str">
            <v xml:space="preserve">  Private gross fixed capital formation</v>
          </cell>
        </row>
        <row r="175">
          <cell r="C175" t="str">
            <v>Changes in inventories</v>
          </cell>
        </row>
        <row r="176">
          <cell r="C176" t="str">
            <v>Exports of goods and services</v>
          </cell>
        </row>
        <row r="177">
          <cell r="C177" t="str">
            <v xml:space="preserve">  Exports of goods</v>
          </cell>
        </row>
        <row r="178">
          <cell r="C178" t="str">
            <v>Imports of goods and services</v>
          </cell>
        </row>
        <row r="179">
          <cell r="C179" t="str">
            <v xml:space="preserve">  Imports of goods</v>
          </cell>
        </row>
        <row r="180">
          <cell r="C180" t="str">
            <v>Real GDP growth rate:</v>
          </cell>
        </row>
        <row r="181">
          <cell r="C181" t="str">
            <v>Non-oil GDP</v>
          </cell>
        </row>
        <row r="183">
          <cell r="C183" t="str">
            <v xml:space="preserve">III.    FISCAL AND FINANCIAL INDICATORS </v>
          </cell>
        </row>
        <row r="185">
          <cell r="C185" t="str">
            <v>Central Government (bill. met.)</v>
          </cell>
        </row>
        <row r="186">
          <cell r="B186" t="str">
            <v>GCRG</v>
          </cell>
          <cell r="C186" t="str">
            <v>Total revenue and grants</v>
          </cell>
        </row>
        <row r="187">
          <cell r="C187" t="str">
            <v xml:space="preserve">   Total revenue</v>
          </cell>
        </row>
        <row r="188">
          <cell r="B188" t="str">
            <v>GCG</v>
          </cell>
          <cell r="C188" t="str">
            <v xml:space="preserve">  Grants received (current and capital)</v>
          </cell>
        </row>
        <row r="189">
          <cell r="B189" t="str">
            <v>GCGC</v>
          </cell>
          <cell r="C189" t="str">
            <v xml:space="preserve">     of which: project grants received</v>
          </cell>
        </row>
        <row r="190">
          <cell r="C190" t="str">
            <v xml:space="preserve">   Estimated grant financed technical assistance</v>
          </cell>
        </row>
        <row r="191">
          <cell r="C191" t="str">
            <v xml:space="preserve">   Tax revenue</v>
          </cell>
        </row>
        <row r="192">
          <cell r="B192" t="str">
            <v>GCENL</v>
          </cell>
          <cell r="C192" t="str">
            <v>Total expenditure and net lending</v>
          </cell>
        </row>
        <row r="193">
          <cell r="B193" t="str">
            <v>GCEG</v>
          </cell>
          <cell r="C193" t="str">
            <v>General public services</v>
          </cell>
        </row>
        <row r="194">
          <cell r="B194" t="str">
            <v>GCED</v>
          </cell>
          <cell r="C194" t="str">
            <v xml:space="preserve">   Defense</v>
          </cell>
        </row>
        <row r="195">
          <cell r="B195" t="str">
            <v>GCEE</v>
          </cell>
          <cell r="C195" t="str">
            <v xml:space="preserve">   Education</v>
          </cell>
        </row>
        <row r="196">
          <cell r="B196" t="str">
            <v>GCEEP</v>
          </cell>
          <cell r="C196" t="str">
            <v xml:space="preserve">      Elementary education</v>
          </cell>
        </row>
        <row r="197">
          <cell r="B197" t="str">
            <v>GCEH</v>
          </cell>
          <cell r="C197" t="str">
            <v xml:space="preserve">   Health</v>
          </cell>
        </row>
        <row r="198">
          <cell r="B198" t="str">
            <v>GCEHP</v>
          </cell>
          <cell r="C198" t="str">
            <v xml:space="preserve">      Basic healthcare</v>
          </cell>
        </row>
        <row r="199">
          <cell r="B199" t="str">
            <v>GCESWH</v>
          </cell>
          <cell r="C199" t="str">
            <v xml:space="preserve">   Social security, welfare &amp; housing</v>
          </cell>
        </row>
        <row r="200">
          <cell r="B200" t="str">
            <v>GCEES</v>
          </cell>
          <cell r="C200" t="str">
            <v xml:space="preserve">   Economic affairs &amp; services</v>
          </cell>
        </row>
        <row r="201">
          <cell r="B201" t="str">
            <v>GCEO</v>
          </cell>
          <cell r="C201" t="str">
            <v xml:space="preserve">   Other (residual)</v>
          </cell>
        </row>
        <row r="202">
          <cell r="C202" t="str">
            <v>Total expenditure (excluding net lending)</v>
          </cell>
        </row>
        <row r="203">
          <cell r="B203" t="str">
            <v>GCEC</v>
          </cell>
          <cell r="C203" t="str">
            <v xml:space="preserve">  Current expenditure</v>
          </cell>
        </row>
        <row r="204">
          <cell r="B204" t="str">
            <v>GCEW</v>
          </cell>
          <cell r="C204" t="str">
            <v xml:space="preserve">  Wages and salaries</v>
          </cell>
        </row>
        <row r="205">
          <cell r="B205" t="str">
            <v>GCEI_D</v>
          </cell>
          <cell r="C205" t="str">
            <v xml:space="preserve">    Domestic interest payments (scheduled)</v>
          </cell>
        </row>
        <row r="206">
          <cell r="B206" t="str">
            <v>GCEI_F</v>
          </cell>
          <cell r="C206" t="str">
            <v xml:space="preserve">    Foreign interest payments (scheduled  -budget)</v>
          </cell>
        </row>
        <row r="207">
          <cell r="C207" t="str">
            <v>Net Taxes</v>
          </cell>
        </row>
        <row r="208">
          <cell r="C208" t="str">
            <v>Net foreign borrowing</v>
          </cell>
        </row>
        <row r="209">
          <cell r="C209" t="str">
            <v>Domestic financing</v>
          </cell>
        </row>
        <row r="210">
          <cell r="C210" t="str">
            <v xml:space="preserve">   Of which:   bank financing</v>
          </cell>
        </row>
        <row r="212">
          <cell r="C212" t="str">
            <v>General Government (bill. met.)</v>
          </cell>
        </row>
        <row r="213">
          <cell r="B213" t="str">
            <v>GGRG</v>
          </cell>
          <cell r="C213" t="str">
            <v>Total revenue and grants</v>
          </cell>
        </row>
        <row r="214">
          <cell r="B214" t="str">
            <v>GGENL</v>
          </cell>
          <cell r="C214" t="str">
            <v>Total expenditure and net lending</v>
          </cell>
        </row>
        <row r="215">
          <cell r="B215" t="str">
            <v>GGEC</v>
          </cell>
          <cell r="C215" t="str">
            <v xml:space="preserve">  Current expenditure</v>
          </cell>
        </row>
        <row r="216">
          <cell r="C216" t="str">
            <v xml:space="preserve">        Current expenditure (adjusted)</v>
          </cell>
        </row>
        <row r="217">
          <cell r="B217" t="str">
            <v>GGED</v>
          </cell>
          <cell r="C217" t="str">
            <v xml:space="preserve">    Expenditure on national defense</v>
          </cell>
        </row>
        <row r="218">
          <cell r="C218" t="str">
            <v>Government investment</v>
          </cell>
        </row>
        <row r="219">
          <cell r="C219" t="str">
            <v xml:space="preserve">   Investment expenditure (from budget)</v>
          </cell>
        </row>
        <row r="221">
          <cell r="C221" t="str">
            <v>In percent of GDP</v>
          </cell>
        </row>
        <row r="222">
          <cell r="C222" t="str">
            <v>Central Government balance</v>
          </cell>
        </row>
        <row r="223">
          <cell r="C223" t="str">
            <v>Central Government balance (excl. grants)</v>
          </cell>
        </row>
        <row r="224">
          <cell r="C224" t="str">
            <v>General Government balance</v>
          </cell>
        </row>
        <row r="225">
          <cell r="C225" t="str">
            <v>Government investment/GDP:</v>
          </cell>
        </row>
        <row r="226">
          <cell r="C226" t="str">
            <v>Grants/GDP</v>
          </cell>
        </row>
        <row r="227">
          <cell r="C227" t="str">
            <v>Expenditure+net lending/GDP</v>
          </cell>
        </row>
        <row r="228">
          <cell r="C228" t="str">
            <v>Primary balance/GDP (revenue and grants - non-interest expenditure and net lending</v>
          </cell>
        </row>
        <row r="229">
          <cell r="C229" t="str">
            <v>Bank financing/GDP</v>
          </cell>
        </row>
        <row r="232">
          <cell r="C232" t="str">
            <v>IV. MONETARY INDICATORS</v>
          </cell>
        </row>
        <row r="234">
          <cell r="B234" t="str">
            <v>FMB</v>
          </cell>
          <cell r="C234" t="str">
            <v>Stock of broad money (M2; year end)</v>
          </cell>
        </row>
        <row r="235">
          <cell r="B235" t="str">
            <v>FIDR</v>
          </cell>
          <cell r="C235" t="str">
            <v>Short-term interest rate (central monetary authorities)</v>
          </cell>
        </row>
        <row r="236">
          <cell r="C236" t="str">
            <v>Rediscount rate (end of year)</v>
          </cell>
        </row>
        <row r="237">
          <cell r="C237" t="str">
            <v>Velocity of circulation</v>
          </cell>
        </row>
        <row r="238">
          <cell r="C238" t="str">
            <v>Broad money growth:</v>
          </cell>
        </row>
        <row r="239">
          <cell r="C239" t="str">
            <v>Broad money/DGP</v>
          </cell>
        </row>
        <row r="240">
          <cell r="C240" t="str">
            <v>CPS/GDP</v>
          </cell>
        </row>
        <row r="241">
          <cell r="C241" t="str">
            <v>COB/M2</v>
          </cell>
        </row>
        <row r="243">
          <cell r="C243" t="str">
            <v>V.   FOREIGN TRADE</v>
          </cell>
        </row>
        <row r="245">
          <cell r="B245" t="str">
            <v>TXG_D</v>
          </cell>
          <cell r="C245" t="str">
            <v>Export deflator/unit value for goods (index in U.S. dollars)</v>
          </cell>
        </row>
        <row r="246">
          <cell r="B246" t="str">
            <v>TMG_D</v>
          </cell>
          <cell r="C246" t="str">
            <v>Import deflator/unit value for goods (index in U.S. dollars)</v>
          </cell>
        </row>
        <row r="248">
          <cell r="B248" t="str">
            <v>TXGO</v>
          </cell>
          <cell r="C248" t="str">
            <v>Value of oil exports (US$ million)</v>
          </cell>
        </row>
        <row r="249">
          <cell r="B249" t="str">
            <v>TMGO</v>
          </cell>
          <cell r="C249" t="str">
            <v>Value of oil imports (US$ million)</v>
          </cell>
        </row>
        <row r="251">
          <cell r="C251" t="str">
            <v>Annual change export and import unit values, exchange rate</v>
          </cell>
        </row>
        <row r="252">
          <cell r="C252" t="str">
            <v xml:space="preserve">  Exports (national currency)</v>
          </cell>
        </row>
        <row r="253">
          <cell r="C253" t="str">
            <v xml:space="preserve">  Imports (national currency)</v>
          </cell>
        </row>
        <row r="254">
          <cell r="C254" t="str">
            <v xml:space="preserve">  Export deflator</v>
          </cell>
        </row>
        <row r="255">
          <cell r="C255" t="str">
            <v xml:space="preserve">  Import deflator</v>
          </cell>
        </row>
        <row r="256">
          <cell r="C256" t="str">
            <v xml:space="preserve">  Representative rate</v>
          </cell>
        </row>
        <row r="258">
          <cell r="C258" t="str">
            <v>Change in terms of trade (merchandise):</v>
          </cell>
        </row>
        <row r="259">
          <cell r="C259" t="str">
            <v xml:space="preserve">   Trade data</v>
          </cell>
        </row>
        <row r="260">
          <cell r="C260" t="str">
            <v xml:space="preserve">   National accounts</v>
          </cell>
        </row>
        <row r="262">
          <cell r="C262" t="str">
            <v>VI.  BALANCE OF PAYMENTS (Millions of U.S. dollars)</v>
          </cell>
        </row>
        <row r="264">
          <cell r="B264" t="str">
            <v>BCA</v>
          </cell>
          <cell r="C264" t="str">
            <v>Balance on CA (excl. capital transfers)</v>
          </cell>
        </row>
        <row r="265">
          <cell r="C265" t="str">
            <v>Balance on CA excl. grants (BPM4)</v>
          </cell>
        </row>
        <row r="266">
          <cell r="C266" t="str">
            <v>Balance on CA (BPM4)</v>
          </cell>
        </row>
        <row r="267">
          <cell r="C267" t="str">
            <v>Current account (CA)/ GDP</v>
          </cell>
        </row>
        <row r="268">
          <cell r="C268" t="str">
            <v>Current account (CA excl grants)/ GDP</v>
          </cell>
        </row>
        <row r="269">
          <cell r="B269" t="str">
            <v>BXG</v>
          </cell>
          <cell r="C269" t="str">
            <v>Exports of goods</v>
          </cell>
        </row>
        <row r="270">
          <cell r="B270" t="str">
            <v>BXS</v>
          </cell>
          <cell r="C270" t="str">
            <v>Exports of non factor (NF) services</v>
          </cell>
        </row>
        <row r="271">
          <cell r="C271" t="str">
            <v>Exports of goods, NF services and income</v>
          </cell>
        </row>
        <row r="272">
          <cell r="C272" t="str">
            <v xml:space="preserve">    Exports of goods and NF services</v>
          </cell>
        </row>
        <row r="273">
          <cell r="B273" t="str">
            <v>BMG</v>
          </cell>
          <cell r="C273" t="str">
            <v>Imports of goods (- sign)</v>
          </cell>
        </row>
        <row r="274">
          <cell r="B274" t="str">
            <v>BMS</v>
          </cell>
          <cell r="C274" t="str">
            <v>Imports of NF services (- sign)</v>
          </cell>
        </row>
        <row r="275">
          <cell r="C275" t="str">
            <v>Imports of goods, NF services and income</v>
          </cell>
        </row>
        <row r="276">
          <cell r="C276" t="str">
            <v xml:space="preserve">    Imports of goods and NF services</v>
          </cell>
        </row>
        <row r="277">
          <cell r="B277" t="str">
            <v>BXI</v>
          </cell>
          <cell r="C277" t="str">
            <v>Income credits</v>
          </cell>
        </row>
        <row r="278">
          <cell r="B278" t="str">
            <v>BMI</v>
          </cell>
          <cell r="C278" t="str">
            <v>Income debits (- sign)</v>
          </cell>
        </row>
        <row r="279">
          <cell r="B279" t="str">
            <v>BMII_G</v>
          </cell>
          <cell r="C279" t="str">
            <v xml:space="preserve">     Interest on public debt (scheduled; - sign)</v>
          </cell>
        </row>
        <row r="280">
          <cell r="B280" t="str">
            <v>BMIIMU</v>
          </cell>
          <cell r="C280" t="str">
            <v xml:space="preserve">       To multilateral creditors (scheduled; - sign)</v>
          </cell>
        </row>
        <row r="281">
          <cell r="B281" t="str">
            <v>BMIIBI</v>
          </cell>
          <cell r="C281" t="str">
            <v xml:space="preserve">       To bilateral creditors (scheduled; - sign)</v>
          </cell>
        </row>
        <row r="282">
          <cell r="B282" t="str">
            <v>BMIIBA</v>
          </cell>
          <cell r="C282" t="str">
            <v xml:space="preserve">       To banks (scheduled; - sign)</v>
          </cell>
        </row>
        <row r="283">
          <cell r="B283" t="str">
            <v>BMII_P</v>
          </cell>
          <cell r="C283" t="str">
            <v xml:space="preserve">  Interest on nonpublic debt (scheduled; - sign)</v>
          </cell>
        </row>
        <row r="284">
          <cell r="C284" t="str">
            <v xml:space="preserve"> Non energy imports</v>
          </cell>
        </row>
        <row r="286">
          <cell r="B286" t="str">
            <v>BTRP</v>
          </cell>
          <cell r="C286" t="str">
            <v>Private current transfers, net (excl. capital transfers) (BPM4,5)</v>
          </cell>
        </row>
        <row r="287">
          <cell r="B287" t="str">
            <v>BTRG</v>
          </cell>
          <cell r="C287" t="str">
            <v>Official current transfers, net (excl. capital transfers) (BPM5)</v>
          </cell>
        </row>
        <row r="288">
          <cell r="C288" t="str">
            <v>Official transfers, net(BPM4)</v>
          </cell>
        </row>
        <row r="289">
          <cell r="C289" t="str">
            <v>Net factor income and unreq. transfers, accrued (BPM4)</v>
          </cell>
        </row>
        <row r="290">
          <cell r="C290" t="str">
            <v>Net factor income and unreq. transfers, cash (BPM4)</v>
          </cell>
        </row>
        <row r="291">
          <cell r="B291" t="str">
            <v>cash interest needs to be entered for form. to make sense.  Add HCB to equal SR table!</v>
          </cell>
          <cell r="C291" t="str">
            <v>Net factor income and unreq. transf. accrued (BPM5) 6/</v>
          </cell>
        </row>
        <row r="292">
          <cell r="C292" t="str">
            <v>Net factor income and transfers, cash (BPM5) 4/</v>
          </cell>
        </row>
        <row r="293">
          <cell r="B293" t="str">
            <v>cash interest needs to be entered for form. to make sense.  Add HCB to equal SR table!</v>
          </cell>
          <cell r="C293" t="str">
            <v>Disposable national income (cash basis, BPM4) in Mt</v>
          </cell>
        </row>
        <row r="294">
          <cell r="B294" t="str">
            <v>cash interest needs to be entered for form. to make sense.  Add HCB to equal SR table!</v>
          </cell>
        </row>
        <row r="297">
          <cell r="B297" t="str">
            <v>BK</v>
          </cell>
          <cell r="C297" t="str">
            <v>Balance on capital account (BPM5)</v>
          </cell>
        </row>
        <row r="298">
          <cell r="B298" t="str">
            <v>BKF</v>
          </cell>
          <cell r="C298" t="str">
            <v xml:space="preserve">  Debt forgiveness (with forgiven amount +)</v>
          </cell>
        </row>
        <row r="299">
          <cell r="B299" t="str">
            <v>BKFMU</v>
          </cell>
          <cell r="C299" t="str">
            <v xml:space="preserve">    By multilateral creditors</v>
          </cell>
        </row>
        <row r="300">
          <cell r="B300" t="str">
            <v>BKFBI</v>
          </cell>
          <cell r="C300" t="str">
            <v xml:space="preserve">    By bilateral creditors</v>
          </cell>
        </row>
        <row r="301">
          <cell r="B301" t="str">
            <v>BKFBA</v>
          </cell>
          <cell r="C301" t="str">
            <v xml:space="preserve">    By banks</v>
          </cell>
        </row>
        <row r="302">
          <cell r="C302" t="str">
            <v>Balance on capital account (BPM4)   1/</v>
          </cell>
        </row>
        <row r="303">
          <cell r="D303" t="str">
            <v xml:space="preserve"> </v>
          </cell>
        </row>
        <row r="304">
          <cell r="B304" t="str">
            <v>BF</v>
          </cell>
          <cell r="C304" t="str">
            <v>Balance on financial account (BPM5, incl. reserves)</v>
          </cell>
        </row>
        <row r="306">
          <cell r="B306" t="str">
            <v>BFD</v>
          </cell>
          <cell r="C306" t="str">
            <v>Direct investment, net</v>
          </cell>
        </row>
        <row r="307">
          <cell r="B307" t="str">
            <v>BFDL</v>
          </cell>
          <cell r="C307" t="str">
            <v xml:space="preserve">   of which: debt-creating direct inv. Liabilities</v>
          </cell>
        </row>
        <row r="308">
          <cell r="B308" t="str">
            <v>BFDI</v>
          </cell>
          <cell r="C308" t="str">
            <v xml:space="preserve">  Direct investment in reporting country</v>
          </cell>
        </row>
        <row r="310">
          <cell r="B310" t="str">
            <v>BFL_C_G</v>
          </cell>
          <cell r="C310" t="str">
            <v>Gross public borrowing, including IMF</v>
          </cell>
        </row>
        <row r="311">
          <cell r="B311" t="str">
            <v>BFL_CMU</v>
          </cell>
          <cell r="C311" t="str">
            <v xml:space="preserve">  From multilateral creditors (incl. IMF)</v>
          </cell>
        </row>
        <row r="312">
          <cell r="B312" t="str">
            <v>BFL_CBI</v>
          </cell>
          <cell r="C312" t="str">
            <v xml:space="preserve">  From bilateral creditors</v>
          </cell>
        </row>
        <row r="313">
          <cell r="B313" t="str">
            <v>BFL_CBA</v>
          </cell>
          <cell r="C313" t="str">
            <v xml:space="preserve">  From banks</v>
          </cell>
        </row>
        <row r="314">
          <cell r="B314" t="str">
            <v>BFL_C_P</v>
          </cell>
          <cell r="C314" t="str">
            <v>Other gross borrowing</v>
          </cell>
        </row>
        <row r="316">
          <cell r="B316" t="str">
            <v>BFL_D_G</v>
          </cell>
          <cell r="C316" t="str">
            <v>Public amortization (scheduled; - sign)</v>
          </cell>
        </row>
        <row r="317">
          <cell r="B317" t="str">
            <v>BFL_DMU</v>
          </cell>
          <cell r="C317" t="str">
            <v xml:space="preserve">  To multilateral creditors (scheduled; - sign) (incl. IMF)</v>
          </cell>
        </row>
        <row r="318">
          <cell r="B318" t="str">
            <v>BFL_DBI</v>
          </cell>
          <cell r="C318" t="str">
            <v xml:space="preserve">  To bilateral creditors (scheduled; - sign)</v>
          </cell>
        </row>
        <row r="319">
          <cell r="B319" t="str">
            <v>BFL_DBA</v>
          </cell>
          <cell r="C319" t="str">
            <v xml:space="preserve">  To banks (scheduled; - sign)</v>
          </cell>
        </row>
        <row r="320">
          <cell r="B320" t="str">
            <v>BFL_D_P</v>
          </cell>
          <cell r="C320" t="str">
            <v>Other amortization (scheduled; - sign)</v>
          </cell>
        </row>
        <row r="321">
          <cell r="C321" t="str">
            <v xml:space="preserve"> </v>
          </cell>
        </row>
        <row r="322">
          <cell r="B322" t="str">
            <v>BFUND</v>
          </cell>
          <cell r="C322" t="str">
            <v>Memorandum: Net credit from IMF</v>
          </cell>
        </row>
        <row r="324">
          <cell r="B324" t="str">
            <v>BFL_DF</v>
          </cell>
          <cell r="C324" t="str">
            <v>Amortization on account of debt-reduction operations (- sign)</v>
          </cell>
        </row>
        <row r="325">
          <cell r="B325" t="str">
            <v>BFLB_DF</v>
          </cell>
          <cell r="C325" t="str">
            <v xml:space="preserve">  To banks (- sign)</v>
          </cell>
        </row>
        <row r="327">
          <cell r="B327" t="str">
            <v>BER</v>
          </cell>
          <cell r="C327" t="str">
            <v>Rescheduling of current maturities</v>
          </cell>
        </row>
        <row r="328">
          <cell r="B328" t="str">
            <v>BERBI</v>
          </cell>
          <cell r="C328" t="str">
            <v xml:space="preserve">  Of obligations to bilateral creditors</v>
          </cell>
        </row>
        <row r="329">
          <cell r="B329" t="str">
            <v>BERBA</v>
          </cell>
          <cell r="C329" t="str">
            <v xml:space="preserve">  Of obligations to banks</v>
          </cell>
        </row>
        <row r="331">
          <cell r="B331" t="str">
            <v>BEA</v>
          </cell>
          <cell r="C331" t="str">
            <v>Accumulation of arrears, net (decrease -)</v>
          </cell>
        </row>
        <row r="332">
          <cell r="B332" t="str">
            <v>BEAMU</v>
          </cell>
          <cell r="C332" t="str">
            <v xml:space="preserve">  To multilateral creditors, net (decrease -)</v>
          </cell>
        </row>
        <row r="333">
          <cell r="B333" t="str">
            <v>BEABI</v>
          </cell>
          <cell r="C333" t="str">
            <v xml:space="preserve">  To bilateral creditors, net (decrease -)</v>
          </cell>
        </row>
        <row r="334">
          <cell r="B334" t="str">
            <v>BEABA</v>
          </cell>
          <cell r="C334" t="str">
            <v xml:space="preserve">  To banks, net (decrease -)</v>
          </cell>
        </row>
        <row r="336">
          <cell r="B336" t="str">
            <v>BEO</v>
          </cell>
          <cell r="C336" t="str">
            <v>Other exceptional financing</v>
          </cell>
        </row>
        <row r="338">
          <cell r="B338" t="str">
            <v>BFOTH</v>
          </cell>
          <cell r="C338" t="str">
            <v>Other long-term financial flows, net</v>
          </cell>
        </row>
        <row r="339">
          <cell r="B339" t="str">
            <v>BFPA</v>
          </cell>
          <cell r="C339" t="str">
            <v xml:space="preserve">  Portfolio investment assets, net (increase -)</v>
          </cell>
        </row>
        <row r="340">
          <cell r="B340" t="str">
            <v>BFPL</v>
          </cell>
          <cell r="C340" t="str">
            <v xml:space="preserve">  Portfolio investment liabilities, net </v>
          </cell>
        </row>
        <row r="341">
          <cell r="B341" t="str">
            <v>BFPQ</v>
          </cell>
          <cell r="C341" t="str">
            <v xml:space="preserve">   Of which:  equity securities</v>
          </cell>
        </row>
        <row r="343">
          <cell r="B343" t="str">
            <v>BFO_S</v>
          </cell>
          <cell r="C343" t="str">
            <v>Other short-term flows, net   17/</v>
          </cell>
        </row>
        <row r="344">
          <cell r="D344" t="str">
            <v xml:space="preserve"> </v>
          </cell>
        </row>
        <row r="345">
          <cell r="B345" t="str">
            <v>BFLRES</v>
          </cell>
          <cell r="C345" t="str">
            <v>Residual financing (projections only; history = 0)</v>
          </cell>
        </row>
        <row r="346">
          <cell r="B346" t="str">
            <v>BFRA</v>
          </cell>
          <cell r="C346" t="str">
            <v>Reserve assets (accumulation -)</v>
          </cell>
        </row>
        <row r="347">
          <cell r="C347" t="str">
            <v>NFA accumulation</v>
          </cell>
        </row>
        <row r="348">
          <cell r="B348" t="str">
            <v>BNEO</v>
          </cell>
          <cell r="C348" t="str">
            <v>Net errors and omissions (= 0 in projection period)</v>
          </cell>
        </row>
        <row r="350">
          <cell r="B350" t="str">
            <v xml:space="preserve"> </v>
          </cell>
          <cell r="C350" t="str">
            <v>Exceptional financing</v>
          </cell>
        </row>
        <row r="352">
          <cell r="B352" t="str">
            <v>BFL</v>
          </cell>
          <cell r="C352" t="str">
            <v>Net liability flows</v>
          </cell>
        </row>
        <row r="353">
          <cell r="B353" t="str">
            <v>BFLMU</v>
          </cell>
          <cell r="C353" t="str">
            <v>Multilateral</v>
          </cell>
        </row>
        <row r="354">
          <cell r="B354" t="str">
            <v>BFLBI</v>
          </cell>
          <cell r="C354" t="str">
            <v>Bilateral</v>
          </cell>
        </row>
        <row r="355">
          <cell r="B355" t="str">
            <v>BFLBA</v>
          </cell>
          <cell r="C355" t="str">
            <v>Banks</v>
          </cell>
        </row>
        <row r="357">
          <cell r="C357" t="str">
            <v>VII. EXTERNAL DEBT (Millions of U.S. dollars)</v>
          </cell>
        </row>
        <row r="359">
          <cell r="B359" t="str">
            <v>D_G</v>
          </cell>
          <cell r="C359" t="str">
            <v>Total public debt (incl. short-term debt, arrears, and IMF)</v>
          </cell>
        </row>
        <row r="360">
          <cell r="B360" t="str">
            <v>DMU</v>
          </cell>
          <cell r="C360" t="str">
            <v xml:space="preserve">  Multilateral debt</v>
          </cell>
        </row>
        <row r="361">
          <cell r="B361" t="str">
            <v>DBI</v>
          </cell>
          <cell r="C361" t="str">
            <v xml:space="preserve">  Bilateral debt</v>
          </cell>
        </row>
        <row r="362">
          <cell r="B362" t="str">
            <v>DBA</v>
          </cell>
          <cell r="C362" t="str">
            <v xml:space="preserve">  Debt to banks</v>
          </cell>
        </row>
        <row r="363">
          <cell r="B363" t="str">
            <v>D_P</v>
          </cell>
          <cell r="C363" t="str">
            <v>Other (nonpublic) debt    9/</v>
          </cell>
        </row>
        <row r="364">
          <cell r="D364" t="str">
            <v xml:space="preserve"> </v>
          </cell>
        </row>
        <row r="365">
          <cell r="B365" t="str">
            <v>DA</v>
          </cell>
          <cell r="C365" t="str">
            <v>Total stock of arrears 7/</v>
          </cell>
        </row>
        <row r="366">
          <cell r="B366" t="str">
            <v>DAMU</v>
          </cell>
          <cell r="C366" t="str">
            <v xml:space="preserve">  To multilateral creditors  11/</v>
          </cell>
        </row>
        <row r="367">
          <cell r="B367" t="str">
            <v>DABI</v>
          </cell>
          <cell r="C367" t="str">
            <v xml:space="preserve">  To bilateral creditors  12/</v>
          </cell>
        </row>
        <row r="368">
          <cell r="B368" t="str">
            <v>DABA</v>
          </cell>
          <cell r="C368" t="str">
            <v xml:space="preserve">  To banks  18/</v>
          </cell>
        </row>
        <row r="370">
          <cell r="B370" t="str">
            <v>D_S</v>
          </cell>
          <cell r="C370" t="str">
            <v>Total short-term debt  7/  14/</v>
          </cell>
        </row>
        <row r="371">
          <cell r="D371" t="str">
            <v xml:space="preserve"> </v>
          </cell>
        </row>
        <row r="372">
          <cell r="B372" t="str">
            <v>DDR</v>
          </cell>
          <cell r="C372" t="str">
            <v>Impact of debt-reduction operations  15/</v>
          </cell>
        </row>
        <row r="373">
          <cell r="B373" t="str">
            <v>DDRBA</v>
          </cell>
          <cell r="C373" t="str">
            <v xml:space="preserve">  Impact of bank debt-reduction operations  13/</v>
          </cell>
        </row>
        <row r="374">
          <cell r="C374" t="str">
            <v>Memorandum items:</v>
          </cell>
        </row>
        <row r="375">
          <cell r="C375" t="str">
            <v>Public external debt to GDP ratio:  16/</v>
          </cell>
        </row>
        <row r="376">
          <cell r="C376" t="str">
            <v>Public external debt service (scheduled) (% of exports of g&amp;s):</v>
          </cell>
        </row>
        <row r="377">
          <cell r="C377" t="str">
            <v>Public external debt service (cash) (% of exports of g&amp;s):</v>
          </cell>
        </row>
        <row r="378">
          <cell r="C378" t="str">
            <v>Public external debt to exports of goods and services</v>
          </cell>
        </row>
        <row r="379">
          <cell r="C379" t="str">
            <v xml:space="preserve">    Scheduled debt service/fiscal revenue bef. grants</v>
          </cell>
        </row>
        <row r="380">
          <cell r="B380" t="str">
            <v xml:space="preserve"> </v>
          </cell>
          <cell r="C380" t="str">
            <v>Debt relief</v>
          </cell>
        </row>
        <row r="381">
          <cell r="C381" t="str">
            <v xml:space="preserve"> </v>
          </cell>
          <cell r="D381" t="str">
            <v xml:space="preserve"> </v>
          </cell>
        </row>
        <row r="382">
          <cell r="C382" t="str">
            <v xml:space="preserve"> VIII. SAVINGS INVESTMENT BALANCE </v>
          </cell>
        </row>
        <row r="383">
          <cell r="C383" t="str">
            <v>In current prices</v>
          </cell>
        </row>
        <row r="384">
          <cell r="C384" t="str">
            <v>BPM5</v>
          </cell>
        </row>
        <row r="385">
          <cell r="C385" t="str">
            <v>Net factor income and Unrequired transfers, accrued (BPM5)</v>
          </cell>
        </row>
        <row r="386">
          <cell r="C386" t="str">
            <v xml:space="preserve">  Net factor income from abroad (accrued) (NFI)</v>
          </cell>
        </row>
        <row r="387">
          <cell r="C387" t="str">
            <v xml:space="preserve">  Income credits</v>
          </cell>
        </row>
        <row r="388">
          <cell r="C388" t="str">
            <v xml:space="preserve">  Income debits</v>
          </cell>
        </row>
        <row r="389">
          <cell r="C389" t="str">
            <v>Net unrequited transfers (NUT) (BPM5)</v>
          </cell>
        </row>
        <row r="390">
          <cell r="C390" t="str">
            <v xml:space="preserve">  Public sector (BPM5)</v>
          </cell>
        </row>
        <row r="391">
          <cell r="C391" t="str">
            <v xml:space="preserve">  Private sector</v>
          </cell>
          <cell r="D391" t="str">
            <v xml:space="preserve"> </v>
          </cell>
        </row>
        <row r="393">
          <cell r="C393" t="str">
            <v>Gross national product (GNP) = GDP + NFI (BPM5)</v>
          </cell>
        </row>
        <row r="394">
          <cell r="C394" t="str">
            <v>Gross domestic income (GDI) = GNP + NUT (BPM5)</v>
          </cell>
        </row>
        <row r="395">
          <cell r="C395" t="str">
            <v>Gross National Savings (GNS) = GDI - C (BPM5)</v>
          </cell>
        </row>
        <row r="397">
          <cell r="C397" t="str">
            <v>BPM4</v>
          </cell>
        </row>
        <row r="398">
          <cell r="C398" t="str">
            <v>Net factor income and Unrequired transfers, accrued (BPM4)</v>
          </cell>
        </row>
        <row r="399">
          <cell r="C399" t="str">
            <v>Net unrequited transfers (NUT) (BPM4)</v>
          </cell>
        </row>
        <row r="400">
          <cell r="C400" t="str">
            <v xml:space="preserve">  Public sector (BPM4)</v>
          </cell>
        </row>
        <row r="401">
          <cell r="C401" t="str">
            <v>Net factor income from abroad, cash</v>
          </cell>
        </row>
        <row r="403">
          <cell r="C403" t="str">
            <v>Gross disposable income (GDI) = GNP + NUT (BPM4)</v>
          </cell>
        </row>
        <row r="404">
          <cell r="C404" t="str">
            <v>Gross National Savings (GNS) = GDI - C (BPM4)</v>
          </cell>
        </row>
        <row r="406">
          <cell r="C406" t="str">
            <v>As appears in OLD macroframework (BPM4)</v>
          </cell>
        </row>
        <row r="408">
          <cell r="C408" t="str">
            <v>Gross domestic product</v>
          </cell>
        </row>
        <row r="409">
          <cell r="C409" t="str">
            <v>Domestic absorption (A) = C + I</v>
          </cell>
        </row>
        <row r="411">
          <cell r="C411" t="str">
            <v>Net factor income and unrequited transfers, cash, (OM)</v>
          </cell>
        </row>
        <row r="412">
          <cell r="C412" t="str">
            <v xml:space="preserve">  Net factor income from abroad, cash, (OM)</v>
          </cell>
        </row>
        <row r="413">
          <cell r="C413" t="str">
            <v xml:space="preserve">       Public sector  (from BOP)</v>
          </cell>
          <cell r="D413" t="str">
            <v xml:space="preserve"> </v>
          </cell>
        </row>
        <row r="414">
          <cell r="C414" t="str">
            <v xml:space="preserve">       Private sector</v>
          </cell>
        </row>
        <row r="415">
          <cell r="C415" t="str">
            <v xml:space="preserve">                   o/w servicing of HCB and gas in bill of MT</v>
          </cell>
        </row>
        <row r="416">
          <cell r="C416" t="str">
            <v xml:space="preserve">  Net unrequited transfers, cash basis (NUT)</v>
          </cell>
        </row>
        <row r="417">
          <cell r="C417" t="str">
            <v xml:space="preserve">       Public sector</v>
          </cell>
          <cell r="D417" t="str">
            <v xml:space="preserve"> </v>
          </cell>
        </row>
        <row r="418">
          <cell r="C418" t="str">
            <v xml:space="preserve">       Private sector</v>
          </cell>
        </row>
        <row r="419">
          <cell r="D419" t="str">
            <v xml:space="preserve"> </v>
          </cell>
        </row>
        <row r="420">
          <cell r="C420" t="str">
            <v>Gross domestic income (GDI) = GDP + NFI +NUT (OM)</v>
          </cell>
        </row>
        <row r="421">
          <cell r="C421" t="str">
            <v>Gross National Savings (GNS) = GDI - C (OM)</v>
          </cell>
        </row>
        <row r="422">
          <cell r="C422" t="str">
            <v xml:space="preserve">  Public sector </v>
          </cell>
          <cell r="D422" t="str">
            <v xml:space="preserve"> </v>
          </cell>
        </row>
        <row r="423">
          <cell r="C423" t="str">
            <v xml:space="preserve">  Private sector</v>
          </cell>
          <cell r="D423" t="str">
            <v xml:space="preserve"> </v>
          </cell>
        </row>
        <row r="425">
          <cell r="C425" t="str">
            <v>Gross Domestic Savings (GDS) = GDP - C</v>
          </cell>
        </row>
        <row r="426">
          <cell r="C426" t="str">
            <v xml:space="preserve">  Public sector </v>
          </cell>
          <cell r="D426" t="str">
            <v xml:space="preserve"> </v>
          </cell>
        </row>
        <row r="427">
          <cell r="C427" t="str">
            <v xml:space="preserve">  Private sector</v>
          </cell>
        </row>
        <row r="429">
          <cell r="C429" t="str">
            <v>Gross investment (I)</v>
          </cell>
        </row>
        <row r="430">
          <cell r="C430" t="str">
            <v xml:space="preserve">  Public investment</v>
          </cell>
        </row>
        <row r="431">
          <cell r="C431" t="str">
            <v xml:space="preserve">  Private investment</v>
          </cell>
        </row>
        <row r="432">
          <cell r="C432" t="str">
            <v xml:space="preserve">    o/w : electricity and gas projects</v>
          </cell>
        </row>
        <row r="434">
          <cell r="C434" t="str">
            <v>Foreign savings = I - GNS</v>
          </cell>
        </row>
        <row r="435">
          <cell r="C435" t="str">
            <v>Net official  resource transfers</v>
          </cell>
        </row>
        <row r="436">
          <cell r="C436" t="str">
            <v>Gross energy savings</v>
          </cell>
        </row>
        <row r="437">
          <cell r="C437" t="str">
            <v>IX.  FLOW OF FUNDS</v>
          </cell>
        </row>
        <row r="439">
          <cell r="C439" t="str">
            <v>SECTORAL NONFINANCIAL TRANSACTIONS</v>
          </cell>
        </row>
        <row r="440">
          <cell r="B440" t="str">
            <v>I</v>
          </cell>
        </row>
        <row r="441">
          <cell r="B441" t="str">
            <v>I.1</v>
          </cell>
          <cell r="C441" t="str">
            <v>Domestic sector (savings - investment = GDI - A) (BPM5)</v>
          </cell>
        </row>
        <row r="442">
          <cell r="C442" t="str">
            <v>Domestic sector (savings - investment = GDI - A) (BPM4)</v>
          </cell>
        </row>
        <row r="443">
          <cell r="C443" t="str">
            <v>Domestic sector (savings - investment = GDI - A) (OM)</v>
          </cell>
        </row>
        <row r="444">
          <cell r="B444" t="str">
            <v>I.1.1</v>
          </cell>
          <cell r="C444" t="str">
            <v xml:space="preserve">  Private sector</v>
          </cell>
        </row>
        <row r="445">
          <cell r="C445" t="str">
            <v xml:space="preserve">    Private sector - non-energy</v>
          </cell>
        </row>
        <row r="446">
          <cell r="C446" t="str">
            <v xml:space="preserve">    Private sector - energy</v>
          </cell>
        </row>
        <row r="447">
          <cell r="C447" t="str">
            <v xml:space="preserve">  Public sector</v>
          </cell>
        </row>
        <row r="448">
          <cell r="C448" t="str">
            <v xml:space="preserve">  Banking sector</v>
          </cell>
          <cell r="D448" t="str">
            <v xml:space="preserve"> </v>
          </cell>
        </row>
        <row r="449">
          <cell r="C449" t="str">
            <v>External sector</v>
          </cell>
        </row>
        <row r="450">
          <cell r="C450" t="str">
            <v>Horizontal Check</v>
          </cell>
        </row>
        <row r="452">
          <cell r="C452" t="str">
            <v>X. CONSISTENCY CHECK TABLE - Blue checks correspond to WEO</v>
          </cell>
        </row>
        <row r="454">
          <cell r="D454" t="str">
            <v xml:space="preserve"> </v>
          </cell>
        </row>
        <row r="455">
          <cell r="C455" t="str">
            <v>I:  NATIONAL ACCOUNTS IN REAL TERMS</v>
          </cell>
        </row>
        <row r="457">
          <cell r="C457" t="str">
            <v>Real GDP accounting identity:</v>
          </cell>
        </row>
        <row r="458">
          <cell r="C458" t="str">
            <v xml:space="preserve"> NGDP_R-(NCG_R+NCP_R+NFI_R+NINV_R+NX_R-NM_R)=0</v>
          </cell>
        </row>
        <row r="460">
          <cell r="C460" t="str">
            <v>II:  NATIONAL ACCOUNTS IN NOMINAL TERMS</v>
          </cell>
        </row>
        <row r="462">
          <cell r="C462" t="str">
            <v>Nominal GDP accounting identity:</v>
          </cell>
        </row>
        <row r="463">
          <cell r="C463" t="str">
            <v xml:space="preserve"> NGDP-(NCG+NCP+NFI+NINV+NX-NM)=0</v>
          </cell>
        </row>
        <row r="465">
          <cell r="C465" t="str">
            <v>National income identity:</v>
          </cell>
        </row>
        <row r="466">
          <cell r="C466" t="str">
            <v xml:space="preserve">  NGNI-(NGDP+((BXI+BMI+BTRP+BTRG)*ENDA_PR)/1000)=0</v>
          </cell>
        </row>
        <row r="468">
          <cell r="C468" t="str">
            <v>III:  BALANCE OF PAYMENTS</v>
          </cell>
        </row>
        <row r="470">
          <cell r="C470" t="str">
            <v>Current account identity:</v>
          </cell>
        </row>
        <row r="471">
          <cell r="C471" t="str">
            <v xml:space="preserve">  BCA-(BXG+BMG+BXS+BMS+BXI+BMI+BTRP+BTRG)=0</v>
          </cell>
        </row>
        <row r="472">
          <cell r="C472" t="str">
            <v>As percent of GDP:</v>
          </cell>
        </row>
        <row r="473">
          <cell r="C473" t="str">
            <v xml:space="preserve">  (BCA/((NGDP/ENDA_PR)*1000))*100</v>
          </cell>
        </row>
        <row r="474">
          <cell r="C474" t="str">
            <v>Financial account identity:</v>
          </cell>
        </row>
        <row r="475">
          <cell r="C475" t="str">
            <v xml:space="preserve">  BF-(BFD+BFL_C_G+BFL_C_P+BFL_D_G+BFL_D_P+BFL_DF</v>
          </cell>
        </row>
        <row r="476">
          <cell r="C476" t="str">
            <v xml:space="preserve">      +BER+BEA+BEO+BFOTH+BFO_S+BFLRES+BFRA)=0</v>
          </cell>
        </row>
        <row r="477">
          <cell r="C477" t="str">
            <v>Overall balance of payments identity:</v>
          </cell>
        </row>
        <row r="478">
          <cell r="C478" t="str">
            <v xml:space="preserve">  BCA+BK+BF+BNEO=0</v>
          </cell>
        </row>
        <row r="480">
          <cell r="C480" t="str">
            <v>Debt file v. BOP file</v>
          </cell>
        </row>
        <row r="481">
          <cell r="C481" t="str">
            <v>Total interest, scheduled</v>
          </cell>
        </row>
        <row r="482">
          <cell r="C482" t="str">
            <v>Total amortization, no IMF</v>
          </cell>
        </row>
        <row r="485">
          <cell r="C485" t="str">
            <v>Fiscal v. Real</v>
          </cell>
        </row>
        <row r="486">
          <cell r="C486" t="str">
            <v>Public investment</v>
          </cell>
        </row>
        <row r="488">
          <cell r="C488" t="str">
            <v>Fiscal v. BOP</v>
          </cell>
        </row>
        <row r="489">
          <cell r="C489" t="str">
            <v>Foreign interest payments from budget, after debt relief, only proj.</v>
          </cell>
        </row>
        <row r="491">
          <cell r="C491" t="str">
            <v>Explanatory notes:</v>
          </cell>
        </row>
        <row r="493">
          <cell r="C493" t="str">
            <v xml:space="preserve">1.  There is no information on the composition of debt relief, nor on the maturity of cancelled debt.  All debt relief </v>
          </cell>
        </row>
        <row r="494">
          <cell r="C494" t="str">
            <v xml:space="preserve">    assumed to be rescheduling; debt cancelled assumed to apply to future maturities.</v>
          </cell>
        </row>
        <row r="495">
          <cell r="C495" t="str">
            <v>2.  Population present in the country: sharp changes reflect refugee movements.</v>
          </cell>
        </row>
        <row r="496">
          <cell r="C496" t="str">
            <v>4.  Current transfers in 1980-1990 estimated by keeping 1990 proportion of project grants in total fixed.</v>
          </cell>
        </row>
        <row r="497">
          <cell r="C497" t="str">
            <v>5.  Mozambique does not produce constant price series, only real growth rates of NA aggregates based on previous</v>
          </cell>
        </row>
        <row r="498">
          <cell r="C498" t="str">
            <v xml:space="preserve">    year's prices.</v>
          </cell>
        </row>
        <row r="499">
          <cell r="C499" t="str">
            <v>6.  All private transfers assumed to be current.</v>
          </cell>
        </row>
        <row r="500">
          <cell r="C500" t="str">
            <v>7.  For 1980-1992 stocks of arrears derived from changes of arrears in BOP; does not reflect valuation changes or</v>
          </cell>
        </row>
        <row r="501">
          <cell r="C501" t="str">
            <v xml:space="preserve">    revisions.  Cummulative changes amount to $160 more than known arrears in 1993, possibly unregistered debt </v>
          </cell>
        </row>
        <row r="502">
          <cell r="C502" t="str">
            <v xml:space="preserve">    cancellation.</v>
          </cell>
        </row>
        <row r="503">
          <cell r="C503" t="str">
            <v>8.  The parallel market rate should have been used as representative up to 1992, but data are not available until 1990.</v>
          </cell>
        </row>
        <row r="504">
          <cell r="C504" t="str">
            <v>9.  For 1980-85 source is ETA; from 1986-1993 source are official publications; thereafter, staff data base reconciled</v>
          </cell>
        </row>
        <row r="505">
          <cell r="C505" t="str">
            <v>9.  with authorities.</v>
          </cell>
        </row>
        <row r="506">
          <cell r="C506" t="str">
            <v>10. For 1987-1993 source official publication; for 1985-86, extrapolation between available figure from documents for</v>
          </cell>
        </row>
        <row r="507">
          <cell r="C507" t="str">
            <v xml:space="preserve">    1984 and 1987.  For 1980-83 assumed annual nominal growth rate of 10 percent.</v>
          </cell>
        </row>
        <row r="508">
          <cell r="C508" t="str">
            <v>11. Residual.</v>
          </cell>
        </row>
        <row r="509">
          <cell r="C509" t="str">
            <v>12. For 1985-93 source is official publication.  Appears to include both insured and uninsured debt.  Before 1984,</v>
          </cell>
        </row>
        <row r="510">
          <cell r="C510" t="str">
            <v xml:space="preserve">    assumed to have grown at 10 percent annually; for 1984, source is Fund document.  As of 1993, all commercial debt </v>
          </cell>
        </row>
        <row r="511">
          <cell r="C511" t="str">
            <v xml:space="preserve">    debt cancelled or taken over by bilaterals.</v>
          </cell>
        </row>
        <row r="512">
          <cell r="C512" t="str">
            <v xml:space="preserve">13. Arrears to banks for 1984, 1990 and 92 from documents.  In 1993 all debt to banks had been assumed by bilaterals. </v>
          </cell>
        </row>
        <row r="513">
          <cell r="C513" t="str">
            <v xml:space="preserve">    Data for 1991 and 1983-89 based on assumptions.  Before 1983, Mozambique did not incurr significant arrears.</v>
          </cell>
        </row>
        <row r="514">
          <cell r="C514" t="str">
            <v>14. All available data show no arrears or negligible arrears to multilaterals.</v>
          </cell>
        </row>
        <row r="515">
          <cell r="C515" t="str">
            <v>15. Residual.</v>
          </cell>
        </row>
        <row r="516">
          <cell r="C516" t="str">
            <v>16. Data for 1988 and 1989 from fund documents.  Thereafter extrapolated</v>
          </cell>
        </row>
        <row r="517">
          <cell r="C517" t="str">
            <v xml:space="preserve">    to become 0 by 1992.  Before extrapolated to start increasing in 1984.</v>
          </cell>
        </row>
        <row r="518">
          <cell r="B518" t="str">
            <v>I.1.2</v>
          </cell>
          <cell r="C518" t="str">
            <v>17. Up until 1992 the foreign assets of commercial banks cannot be separated from those of the Monetary Authorities.</v>
          </cell>
        </row>
        <row r="519">
          <cell r="B519" t="str">
            <v>I.1.3</v>
          </cell>
          <cell r="C519" t="str">
            <v>18.  Includes entire HCB debt, which may contain some bilateral elements.</v>
          </cell>
        </row>
        <row r="520">
          <cell r="B520" t="str">
            <v>I.2</v>
          </cell>
          <cell r="C520" t="str">
            <v xml:space="preserve"> </v>
          </cell>
        </row>
        <row r="521">
          <cell r="B521" t="str">
            <v>I.1+I.2</v>
          </cell>
        </row>
        <row r="526">
          <cell r="D526" t="str">
            <v xml:space="preserve"> 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8"/>
  <sheetViews>
    <sheetView topLeftCell="A162" zoomScaleNormal="100" workbookViewId="0">
      <selection activeCell="G183" sqref="G183"/>
    </sheetView>
  </sheetViews>
  <sheetFormatPr defaultColWidth="8.5703125" defaultRowHeight="15" x14ac:dyDescent="0.25"/>
  <cols>
    <col min="1" max="1" width="17.7109375" style="5" customWidth="1"/>
    <col min="2" max="2" width="49.7109375" style="5" customWidth="1"/>
    <col min="3" max="3" width="15.85546875" style="5" customWidth="1"/>
    <col min="4" max="4" width="14.5703125" style="5" customWidth="1"/>
    <col min="5" max="5" width="14.42578125" style="5" customWidth="1"/>
    <col min="6" max="7" width="15.140625" style="5" customWidth="1"/>
    <col min="8" max="8" width="11.42578125" style="5" customWidth="1"/>
    <col min="9" max="9" width="8.5703125" style="5" hidden="1" customWidth="1"/>
    <col min="10" max="10" width="17.5703125" style="137" hidden="1" customWidth="1"/>
    <col min="11" max="11" width="14.42578125" style="138" hidden="1" customWidth="1"/>
    <col min="12" max="12" width="13.5703125" style="138" hidden="1" customWidth="1"/>
    <col min="13" max="13" width="13.5703125" style="5" hidden="1" customWidth="1"/>
    <col min="14" max="14" width="22.42578125" style="5" customWidth="1"/>
    <col min="15" max="16384" width="8.5703125" style="5"/>
  </cols>
  <sheetData>
    <row r="1" spans="1:15" ht="23.25" customHeight="1" x14ac:dyDescent="0.25">
      <c r="A1" s="1"/>
      <c r="B1" s="2"/>
      <c r="C1" s="3"/>
      <c r="D1" s="4"/>
      <c r="E1" s="4"/>
      <c r="F1" s="4"/>
      <c r="G1" s="4"/>
      <c r="H1" s="4"/>
      <c r="J1" s="6"/>
      <c r="K1" s="7"/>
      <c r="L1" s="7"/>
    </row>
    <row r="2" spans="1:15" ht="23.25" customHeight="1" x14ac:dyDescent="0.25">
      <c r="A2" s="1"/>
      <c r="B2" s="2"/>
      <c r="C2" s="3"/>
      <c r="D2" s="4"/>
      <c r="E2" s="4"/>
      <c r="F2" s="4"/>
      <c r="G2" s="4"/>
      <c r="H2" s="4"/>
      <c r="J2" s="6"/>
      <c r="K2" s="7"/>
      <c r="L2" s="7"/>
    </row>
    <row r="3" spans="1:15" ht="12" customHeight="1" x14ac:dyDescent="0.25">
      <c r="B3" s="8"/>
      <c r="C3" s="9"/>
      <c r="D3" s="9"/>
      <c r="E3" s="9"/>
      <c r="F3" s="9"/>
      <c r="G3" s="9"/>
      <c r="H3" s="9"/>
      <c r="J3" s="6"/>
      <c r="K3" s="7"/>
      <c r="L3" s="7"/>
    </row>
    <row r="4" spans="1:15" ht="12.75" customHeight="1" x14ac:dyDescent="0.25">
      <c r="A4" s="10"/>
      <c r="B4" s="10"/>
      <c r="C4" s="11"/>
      <c r="D4" s="11"/>
      <c r="E4" s="12"/>
      <c r="F4" s="13"/>
      <c r="G4" s="13"/>
      <c r="H4" s="13"/>
      <c r="J4" s="6"/>
      <c r="K4" s="7"/>
      <c r="L4" s="7"/>
    </row>
    <row r="5" spans="1:15" ht="21" customHeight="1" x14ac:dyDescent="0.2">
      <c r="A5" s="14" t="s">
        <v>0</v>
      </c>
      <c r="B5" s="15"/>
      <c r="C5" s="16" t="s">
        <v>1</v>
      </c>
      <c r="D5" s="16" t="s">
        <v>2</v>
      </c>
      <c r="E5" s="17" t="s">
        <v>3</v>
      </c>
      <c r="F5" s="18"/>
      <c r="G5" s="19"/>
      <c r="H5" s="20" t="s">
        <v>4</v>
      </c>
      <c r="J5" s="21" t="s">
        <v>5</v>
      </c>
      <c r="K5" s="22" t="s">
        <v>6</v>
      </c>
      <c r="L5" s="22" t="s">
        <v>7</v>
      </c>
      <c r="M5" s="23"/>
    </row>
    <row r="6" spans="1:15" ht="22.5" customHeight="1" x14ac:dyDescent="0.2">
      <c r="A6" s="24"/>
      <c r="B6" s="25"/>
      <c r="C6" s="26"/>
      <c r="D6" s="26"/>
      <c r="E6" s="20" t="s">
        <v>8</v>
      </c>
      <c r="F6" s="20" t="s">
        <v>9</v>
      </c>
      <c r="G6" s="20" t="s">
        <v>10</v>
      </c>
      <c r="H6" s="27"/>
      <c r="J6" s="28"/>
      <c r="K6" s="22"/>
      <c r="L6" s="22"/>
      <c r="M6" s="23"/>
    </row>
    <row r="7" spans="1:15" ht="12.6" customHeight="1" x14ac:dyDescent="0.2">
      <c r="A7" s="29"/>
      <c r="B7" s="30"/>
      <c r="C7" s="26"/>
      <c r="D7" s="26"/>
      <c r="E7" s="27"/>
      <c r="F7" s="27"/>
      <c r="G7" s="27"/>
      <c r="H7" s="27"/>
      <c r="J7" s="28"/>
      <c r="K7" s="22"/>
      <c r="L7" s="22"/>
      <c r="M7" s="23"/>
      <c r="N7" s="31"/>
    </row>
    <row r="8" spans="1:15" x14ac:dyDescent="0.2">
      <c r="A8" s="32" t="s">
        <v>11</v>
      </c>
      <c r="B8" s="33" t="s">
        <v>12</v>
      </c>
      <c r="C8" s="34"/>
      <c r="D8" s="34"/>
      <c r="E8" s="35"/>
      <c r="F8" s="35"/>
      <c r="G8" s="35"/>
      <c r="H8" s="35"/>
      <c r="J8" s="28"/>
      <c r="K8" s="22"/>
      <c r="L8" s="22"/>
      <c r="M8" s="23"/>
      <c r="N8" s="31"/>
    </row>
    <row r="9" spans="1:15" x14ac:dyDescent="0.2">
      <c r="A9" s="36"/>
      <c r="B9" s="37" t="s">
        <v>13</v>
      </c>
      <c r="C9" s="38">
        <f>+C10+C194</f>
        <v>64985780520</v>
      </c>
      <c r="D9" s="38">
        <f>+D10+D194</f>
        <v>65744118489</v>
      </c>
      <c r="E9" s="38">
        <f>+E10+E194</f>
        <v>13013650250</v>
      </c>
      <c r="F9" s="38">
        <f>+F10+F194</f>
        <v>845138542</v>
      </c>
      <c r="G9" s="38">
        <f>+G10+G194</f>
        <v>13858788792</v>
      </c>
      <c r="H9" s="39">
        <f>+G9/D9</f>
        <v>0.21079891419213093</v>
      </c>
      <c r="J9" s="40">
        <f>+J10+J194</f>
        <v>11390792201</v>
      </c>
      <c r="K9" s="41">
        <f>+G9/J9-1</f>
        <v>0.21666593046823679</v>
      </c>
      <c r="L9" s="42">
        <f>+G9-J9</f>
        <v>2467996591</v>
      </c>
      <c r="M9" s="43"/>
      <c r="N9" s="31"/>
      <c r="O9" s="44"/>
    </row>
    <row r="10" spans="1:15" x14ac:dyDescent="0.2">
      <c r="A10" s="45"/>
      <c r="B10" s="46" t="s">
        <v>14</v>
      </c>
      <c r="C10" s="47">
        <f>+C11+C53+C60+C82</f>
        <v>64238378577</v>
      </c>
      <c r="D10" s="47">
        <f>+D11+D53+D60+D82</f>
        <v>64996716546</v>
      </c>
      <c r="E10" s="47">
        <f>+E11+E53+E60+E82</f>
        <v>12996410464</v>
      </c>
      <c r="F10" s="47">
        <f>+F11+F53+F60+F82</f>
        <v>843623336</v>
      </c>
      <c r="G10" s="47">
        <f>+G11+G53+G60+G82</f>
        <v>13840033800</v>
      </c>
      <c r="H10" s="48">
        <f t="shared" ref="H10:H11" si="0">+G10/D10</f>
        <v>0.21293435323313631</v>
      </c>
      <c r="J10" s="40">
        <f>+J11+J53+J60+J82</f>
        <v>11163824627</v>
      </c>
      <c r="K10" s="41">
        <f t="shared" ref="K10:K73" si="1">+G10/J10-1</f>
        <v>0.23972153472632662</v>
      </c>
      <c r="L10" s="42">
        <f t="shared" ref="L10:L73" si="2">+G10-J10</f>
        <v>2676209173</v>
      </c>
      <c r="M10" s="43"/>
      <c r="N10" s="31"/>
      <c r="O10" s="44"/>
    </row>
    <row r="11" spans="1:15" x14ac:dyDescent="0.25">
      <c r="A11" s="49" t="s">
        <v>15</v>
      </c>
      <c r="B11" s="50" t="s">
        <v>16</v>
      </c>
      <c r="C11" s="51">
        <f>+C13+C16+C19+C26+C44+C48</f>
        <v>44350416191</v>
      </c>
      <c r="D11" s="51">
        <f>+D13+D16+D19+D26+D44+D48</f>
        <v>44350416191</v>
      </c>
      <c r="E11" s="51">
        <f>+E13+E16+E19+E26+E44+E48</f>
        <v>11616762193</v>
      </c>
      <c r="F11" s="51">
        <f>+F13+F16+F19+F26+F44+F48</f>
        <v>0</v>
      </c>
      <c r="G11" s="51">
        <f>+G13+G16+G19+G26+G44+G48</f>
        <v>11616762193</v>
      </c>
      <c r="H11" s="52">
        <f t="shared" si="0"/>
        <v>0.26193130055355335</v>
      </c>
      <c r="J11" s="53">
        <f>+J13+J16+J19+J26+J44+J48</f>
        <v>9540476061</v>
      </c>
      <c r="K11" s="54">
        <f t="shared" si="1"/>
        <v>0.21762919572614825</v>
      </c>
      <c r="L11" s="55">
        <f t="shared" si="2"/>
        <v>2076286132</v>
      </c>
      <c r="M11" s="43"/>
      <c r="N11" s="31"/>
      <c r="O11" s="44"/>
    </row>
    <row r="12" spans="1:15" x14ac:dyDescent="0.25">
      <c r="A12" s="56"/>
      <c r="B12" s="57"/>
      <c r="C12" s="58"/>
      <c r="D12" s="58"/>
      <c r="E12" s="58"/>
      <c r="F12" s="58"/>
      <c r="G12" s="58"/>
      <c r="H12" s="59"/>
      <c r="J12" s="60"/>
      <c r="K12" s="61"/>
      <c r="L12" s="62"/>
      <c r="M12" s="43"/>
      <c r="N12" s="31"/>
      <c r="O12" s="44"/>
    </row>
    <row r="13" spans="1:15" x14ac:dyDescent="0.25">
      <c r="A13" s="63" t="s">
        <v>17</v>
      </c>
      <c r="B13" s="64" t="s">
        <v>18</v>
      </c>
      <c r="C13" s="65">
        <v>10968181905</v>
      </c>
      <c r="D13" s="65">
        <v>10968181905</v>
      </c>
      <c r="E13" s="66">
        <v>2578987789</v>
      </c>
      <c r="F13" s="66">
        <v>0</v>
      </c>
      <c r="G13" s="66">
        <v>2578987789</v>
      </c>
      <c r="H13" s="67">
        <v>0.23513357193905876</v>
      </c>
      <c r="J13" s="66">
        <f>SUM(J14:J15)</f>
        <v>2064709137</v>
      </c>
      <c r="K13" s="68">
        <f t="shared" si="1"/>
        <v>0.24908043597232354</v>
      </c>
      <c r="L13" s="69">
        <f t="shared" si="2"/>
        <v>514278652</v>
      </c>
      <c r="M13" s="43"/>
      <c r="N13" s="31"/>
      <c r="O13" s="44"/>
    </row>
    <row r="14" spans="1:15" x14ac:dyDescent="0.25">
      <c r="A14" s="70" t="s">
        <v>19</v>
      </c>
      <c r="B14" s="71" t="s">
        <v>20</v>
      </c>
      <c r="C14" s="72">
        <v>6922796308</v>
      </c>
      <c r="D14" s="72">
        <v>6922796308</v>
      </c>
      <c r="E14" s="72">
        <v>1482970467</v>
      </c>
      <c r="F14" s="72"/>
      <c r="G14" s="72">
        <v>1482970467</v>
      </c>
      <c r="H14" s="73">
        <v>0.21421552809321803</v>
      </c>
      <c r="J14" s="72">
        <v>1474965394</v>
      </c>
      <c r="K14" s="74">
        <f t="shared" si="1"/>
        <v>5.427295469143667E-3</v>
      </c>
      <c r="L14" s="75">
        <f t="shared" si="2"/>
        <v>8005073</v>
      </c>
      <c r="M14" s="43"/>
      <c r="N14" s="31"/>
    </row>
    <row r="15" spans="1:15" x14ac:dyDescent="0.25">
      <c r="A15" s="70" t="s">
        <v>21</v>
      </c>
      <c r="B15" s="71" t="s">
        <v>22</v>
      </c>
      <c r="C15" s="72">
        <v>4045385597</v>
      </c>
      <c r="D15" s="72">
        <v>4045385597</v>
      </c>
      <c r="E15" s="72">
        <v>1096017322</v>
      </c>
      <c r="F15" s="72"/>
      <c r="G15" s="72">
        <v>1096017322</v>
      </c>
      <c r="H15" s="73">
        <v>0.27093024774023783</v>
      </c>
      <c r="I15" s="76"/>
      <c r="J15" s="72">
        <v>589743743</v>
      </c>
      <c r="K15" s="74">
        <f t="shared" si="1"/>
        <v>0.85846367173750582</v>
      </c>
      <c r="L15" s="75">
        <f t="shared" si="2"/>
        <v>506273579</v>
      </c>
      <c r="M15" s="43"/>
      <c r="N15" s="31"/>
    </row>
    <row r="16" spans="1:15" s="79" customFormat="1" x14ac:dyDescent="0.25">
      <c r="A16" s="63" t="s">
        <v>23</v>
      </c>
      <c r="B16" s="64" t="s">
        <v>24</v>
      </c>
      <c r="C16" s="66">
        <v>165057520</v>
      </c>
      <c r="D16" s="66">
        <v>165057520</v>
      </c>
      <c r="E16" s="66">
        <v>184900573</v>
      </c>
      <c r="F16" s="66">
        <v>0</v>
      </c>
      <c r="G16" s="66">
        <v>184900573</v>
      </c>
      <c r="H16" s="77">
        <v>1.1202190181943845</v>
      </c>
      <c r="I16" s="78"/>
      <c r="J16" s="66">
        <f>SUM(J17:J18)</f>
        <v>121678467</v>
      </c>
      <c r="K16" s="68">
        <f t="shared" si="1"/>
        <v>0.51958335405392631</v>
      </c>
      <c r="L16" s="69">
        <f t="shared" si="2"/>
        <v>63222106</v>
      </c>
      <c r="M16" s="43"/>
      <c r="N16" s="31"/>
    </row>
    <row r="17" spans="1:14" x14ac:dyDescent="0.25">
      <c r="A17" s="80" t="s">
        <v>25</v>
      </c>
      <c r="B17" s="81" t="s">
        <v>26</v>
      </c>
      <c r="C17" s="72">
        <v>132071412</v>
      </c>
      <c r="D17" s="72">
        <v>132071412</v>
      </c>
      <c r="E17" s="72">
        <v>184816221</v>
      </c>
      <c r="F17" s="72"/>
      <c r="G17" s="72">
        <v>184816221</v>
      </c>
      <c r="H17" s="73">
        <v>1.3993658294499041</v>
      </c>
      <c r="I17" s="76"/>
      <c r="J17" s="72">
        <v>121554517</v>
      </c>
      <c r="K17" s="74">
        <f t="shared" si="1"/>
        <v>0.52043894016706926</v>
      </c>
      <c r="L17" s="75">
        <f t="shared" si="2"/>
        <v>63261704</v>
      </c>
      <c r="M17" s="43"/>
      <c r="N17" s="31"/>
    </row>
    <row r="18" spans="1:14" x14ac:dyDescent="0.25">
      <c r="A18" s="80" t="s">
        <v>27</v>
      </c>
      <c r="B18" s="81" t="s">
        <v>28</v>
      </c>
      <c r="C18" s="72">
        <v>32986108</v>
      </c>
      <c r="D18" s="72">
        <v>32986108</v>
      </c>
      <c r="E18" s="72">
        <v>84352</v>
      </c>
      <c r="F18" s="72"/>
      <c r="G18" s="72">
        <v>84352</v>
      </c>
      <c r="H18" s="73">
        <v>2.5571977148683318E-3</v>
      </c>
      <c r="I18" s="76"/>
      <c r="J18" s="72">
        <v>123950</v>
      </c>
      <c r="K18" s="74">
        <f t="shared" si="1"/>
        <v>-0.31946752722872129</v>
      </c>
      <c r="L18" s="75">
        <f t="shared" si="2"/>
        <v>-39598</v>
      </c>
      <c r="M18" s="43"/>
      <c r="N18" s="31"/>
    </row>
    <row r="19" spans="1:14" hidden="1" x14ac:dyDescent="0.25">
      <c r="A19" s="63" t="s">
        <v>29</v>
      </c>
      <c r="B19" s="64" t="s">
        <v>30</v>
      </c>
      <c r="C19" s="72">
        <v>0</v>
      </c>
      <c r="D19" s="72">
        <v>0</v>
      </c>
      <c r="E19" s="66">
        <v>0</v>
      </c>
      <c r="F19" s="66">
        <v>0</v>
      </c>
      <c r="G19" s="66">
        <v>0</v>
      </c>
      <c r="H19" s="77" t="e">
        <v>#DIV/0!</v>
      </c>
      <c r="I19" s="76"/>
      <c r="J19" s="66">
        <f>SUM(J20:J25)</f>
        <v>0</v>
      </c>
      <c r="K19" s="68" t="e">
        <f t="shared" si="1"/>
        <v>#DIV/0!</v>
      </c>
      <c r="L19" s="75">
        <f t="shared" si="2"/>
        <v>0</v>
      </c>
      <c r="M19" s="43"/>
      <c r="N19" s="31"/>
    </row>
    <row r="20" spans="1:14" hidden="1" x14ac:dyDescent="0.25">
      <c r="A20" s="80" t="s">
        <v>31</v>
      </c>
      <c r="B20" s="81" t="s">
        <v>32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3" t="e">
        <v>#DIV/0!</v>
      </c>
      <c r="I20" s="76"/>
      <c r="J20" s="72">
        <v>0</v>
      </c>
      <c r="K20" s="74" t="e">
        <f t="shared" si="1"/>
        <v>#DIV/0!</v>
      </c>
      <c r="L20" s="75">
        <f t="shared" si="2"/>
        <v>0</v>
      </c>
      <c r="M20" s="43"/>
      <c r="N20" s="31"/>
    </row>
    <row r="21" spans="1:14" hidden="1" x14ac:dyDescent="0.25">
      <c r="A21" s="80" t="s">
        <v>33</v>
      </c>
      <c r="B21" s="71" t="s">
        <v>20</v>
      </c>
      <c r="C21" s="72"/>
      <c r="D21" s="72">
        <v>0</v>
      </c>
      <c r="E21" s="72"/>
      <c r="F21" s="72"/>
      <c r="G21" s="72">
        <v>0</v>
      </c>
      <c r="H21" s="73" t="e">
        <v>#DIV/0!</v>
      </c>
      <c r="I21" s="76"/>
      <c r="J21" s="72">
        <v>0</v>
      </c>
      <c r="K21" s="74" t="e">
        <f t="shared" si="1"/>
        <v>#DIV/0!</v>
      </c>
      <c r="L21" s="75">
        <f t="shared" si="2"/>
        <v>0</v>
      </c>
      <c r="M21" s="43"/>
      <c r="N21" s="31"/>
    </row>
    <row r="22" spans="1:14" hidden="1" x14ac:dyDescent="0.25">
      <c r="A22" s="80" t="s">
        <v>34</v>
      </c>
      <c r="B22" s="71" t="s">
        <v>22</v>
      </c>
      <c r="C22" s="72"/>
      <c r="D22" s="72">
        <v>0</v>
      </c>
      <c r="E22" s="72"/>
      <c r="F22" s="72"/>
      <c r="G22" s="72">
        <v>0</v>
      </c>
      <c r="H22" s="73" t="e">
        <v>#DIV/0!</v>
      </c>
      <c r="I22" s="76"/>
      <c r="J22" s="72">
        <v>0</v>
      </c>
      <c r="K22" s="74" t="e">
        <f t="shared" si="1"/>
        <v>#DIV/0!</v>
      </c>
      <c r="L22" s="75">
        <f t="shared" si="2"/>
        <v>0</v>
      </c>
      <c r="M22" s="43"/>
      <c r="N22" s="31"/>
    </row>
    <row r="23" spans="1:14" hidden="1" x14ac:dyDescent="0.25">
      <c r="A23" s="80" t="s">
        <v>35</v>
      </c>
      <c r="B23" s="81" t="s">
        <v>36</v>
      </c>
      <c r="C23" s="72">
        <v>0</v>
      </c>
      <c r="D23" s="72">
        <v>0</v>
      </c>
      <c r="E23" s="72"/>
      <c r="F23" s="72">
        <v>0</v>
      </c>
      <c r="G23" s="72">
        <v>0</v>
      </c>
      <c r="H23" s="73" t="e">
        <v>#DIV/0!</v>
      </c>
      <c r="I23" s="76"/>
      <c r="J23" s="72">
        <v>0</v>
      </c>
      <c r="K23" s="74" t="e">
        <f t="shared" si="1"/>
        <v>#DIV/0!</v>
      </c>
      <c r="L23" s="75">
        <f t="shared" si="2"/>
        <v>0</v>
      </c>
      <c r="M23" s="43"/>
      <c r="N23" s="31"/>
    </row>
    <row r="24" spans="1:14" hidden="1" x14ac:dyDescent="0.25">
      <c r="A24" s="80" t="s">
        <v>37</v>
      </c>
      <c r="B24" s="71" t="s">
        <v>20</v>
      </c>
      <c r="C24" s="72"/>
      <c r="D24" s="72">
        <v>0</v>
      </c>
      <c r="E24" s="72"/>
      <c r="F24" s="72"/>
      <c r="G24" s="72">
        <v>0</v>
      </c>
      <c r="H24" s="73" t="e">
        <v>#DIV/0!</v>
      </c>
      <c r="I24" s="76"/>
      <c r="J24" s="72">
        <v>0</v>
      </c>
      <c r="K24" s="74" t="e">
        <f t="shared" si="1"/>
        <v>#DIV/0!</v>
      </c>
      <c r="L24" s="75">
        <f t="shared" si="2"/>
        <v>0</v>
      </c>
      <c r="M24" s="43"/>
      <c r="N24" s="31"/>
    </row>
    <row r="25" spans="1:14" hidden="1" x14ac:dyDescent="0.25">
      <c r="A25" s="80" t="s">
        <v>38</v>
      </c>
      <c r="B25" s="71" t="s">
        <v>22</v>
      </c>
      <c r="C25" s="72"/>
      <c r="D25" s="72">
        <v>0</v>
      </c>
      <c r="E25" s="72"/>
      <c r="F25" s="72"/>
      <c r="G25" s="72">
        <v>0</v>
      </c>
      <c r="H25" s="73" t="e">
        <v>#DIV/0!</v>
      </c>
      <c r="I25" s="76"/>
      <c r="J25" s="72">
        <v>0</v>
      </c>
      <c r="K25" s="74" t="e">
        <f t="shared" si="1"/>
        <v>#DIV/0!</v>
      </c>
      <c r="L25" s="75">
        <f t="shared" si="2"/>
        <v>0</v>
      </c>
      <c r="M25" s="43"/>
      <c r="N25" s="31"/>
    </row>
    <row r="26" spans="1:14" x14ac:dyDescent="0.25">
      <c r="A26" s="63" t="s">
        <v>39</v>
      </c>
      <c r="B26" s="64" t="s">
        <v>40</v>
      </c>
      <c r="C26" s="66">
        <v>23036682215</v>
      </c>
      <c r="D26" s="66">
        <v>23036682215</v>
      </c>
      <c r="E26" s="66">
        <v>6286580300</v>
      </c>
      <c r="F26" s="66">
        <v>0</v>
      </c>
      <c r="G26" s="66">
        <v>6286580300</v>
      </c>
      <c r="H26" s="77">
        <v>0.27289434482481967</v>
      </c>
      <c r="I26" s="76"/>
      <c r="J26" s="66">
        <f>+J27+J31+J34+J35+J39+J43</f>
        <v>5016652986</v>
      </c>
      <c r="K26" s="68">
        <f t="shared" si="1"/>
        <v>0.25314234760586252</v>
      </c>
      <c r="L26" s="69">
        <f t="shared" si="2"/>
        <v>1269927314</v>
      </c>
      <c r="M26" s="43"/>
      <c r="N26" s="31"/>
    </row>
    <row r="27" spans="1:14" x14ac:dyDescent="0.25">
      <c r="A27" s="80" t="s">
        <v>41</v>
      </c>
      <c r="B27" s="81" t="s">
        <v>42</v>
      </c>
      <c r="C27" s="72">
        <v>17939341903</v>
      </c>
      <c r="D27" s="72">
        <v>17939341903</v>
      </c>
      <c r="E27" s="72">
        <v>4959149733</v>
      </c>
      <c r="F27" s="72">
        <v>0</v>
      </c>
      <c r="G27" s="72">
        <v>4959149733</v>
      </c>
      <c r="H27" s="73">
        <v>0.2764398917092204</v>
      </c>
      <c r="I27" s="76"/>
      <c r="J27" s="72">
        <f>+J28</f>
        <v>3913954852</v>
      </c>
      <c r="K27" s="74">
        <f t="shared" si="1"/>
        <v>0.26704316235684566</v>
      </c>
      <c r="L27" s="75">
        <f t="shared" si="2"/>
        <v>1045194881</v>
      </c>
      <c r="M27" s="43"/>
      <c r="N27" s="31"/>
    </row>
    <row r="28" spans="1:14" x14ac:dyDescent="0.25">
      <c r="A28" s="80" t="s">
        <v>43</v>
      </c>
      <c r="B28" s="71" t="s">
        <v>44</v>
      </c>
      <c r="C28" s="72">
        <v>17939341903</v>
      </c>
      <c r="D28" s="72">
        <v>17939341903</v>
      </c>
      <c r="E28" s="72">
        <v>4959149733</v>
      </c>
      <c r="F28" s="72">
        <v>0</v>
      </c>
      <c r="G28" s="72">
        <v>4959149733</v>
      </c>
      <c r="H28" s="73">
        <v>0.2764398917092204</v>
      </c>
      <c r="I28" s="76"/>
      <c r="J28" s="72">
        <f>+J29+J30</f>
        <v>3913954852</v>
      </c>
      <c r="K28" s="74">
        <f t="shared" si="1"/>
        <v>0.26704316235684566</v>
      </c>
      <c r="L28" s="75">
        <f t="shared" si="2"/>
        <v>1045194881</v>
      </c>
      <c r="M28" s="43"/>
      <c r="N28" s="31"/>
    </row>
    <row r="29" spans="1:14" x14ac:dyDescent="0.25">
      <c r="A29" s="80" t="s">
        <v>43</v>
      </c>
      <c r="B29" s="71" t="s">
        <v>45</v>
      </c>
      <c r="C29" s="72">
        <v>9550719731</v>
      </c>
      <c r="D29" s="72">
        <v>9550719731</v>
      </c>
      <c r="E29" s="72">
        <v>2493907348</v>
      </c>
      <c r="F29" s="72"/>
      <c r="G29" s="72">
        <v>2493907348</v>
      </c>
      <c r="H29" s="73">
        <v>0.26112245131696243</v>
      </c>
      <c r="I29" s="76"/>
      <c r="J29" s="72">
        <v>2249689510</v>
      </c>
      <c r="K29" s="74">
        <f t="shared" si="1"/>
        <v>0.10855624161220367</v>
      </c>
      <c r="L29" s="75">
        <f t="shared" si="2"/>
        <v>244217838</v>
      </c>
      <c r="M29" s="43"/>
      <c r="N29" s="31"/>
    </row>
    <row r="30" spans="1:14" x14ac:dyDescent="0.25">
      <c r="A30" s="80" t="s">
        <v>43</v>
      </c>
      <c r="B30" s="71" t="s">
        <v>46</v>
      </c>
      <c r="C30" s="72">
        <v>8388622172</v>
      </c>
      <c r="D30" s="72">
        <v>8388622172</v>
      </c>
      <c r="E30" s="72">
        <v>2465242385</v>
      </c>
      <c r="F30" s="72"/>
      <c r="G30" s="72">
        <v>2465242385</v>
      </c>
      <c r="H30" s="73">
        <v>0.29387929679663249</v>
      </c>
      <c r="I30" s="76"/>
      <c r="J30" s="72">
        <v>1664265342</v>
      </c>
      <c r="K30" s="74">
        <f t="shared" si="1"/>
        <v>0.48127965101853332</v>
      </c>
      <c r="L30" s="75">
        <f t="shared" si="2"/>
        <v>800977043</v>
      </c>
      <c r="M30" s="43"/>
      <c r="N30" s="82"/>
    </row>
    <row r="31" spans="1:14" x14ac:dyDescent="0.25">
      <c r="A31" s="80" t="s">
        <v>47</v>
      </c>
      <c r="B31" s="81" t="s">
        <v>48</v>
      </c>
      <c r="C31" s="83">
        <v>3075073556</v>
      </c>
      <c r="D31" s="83">
        <v>3075073556</v>
      </c>
      <c r="E31" s="72">
        <v>769031717</v>
      </c>
      <c r="F31" s="72">
        <v>0</v>
      </c>
      <c r="G31" s="72">
        <v>769031717</v>
      </c>
      <c r="H31" s="73">
        <v>0.25008563307355242</v>
      </c>
      <c r="I31" s="76"/>
      <c r="J31" s="72">
        <f>+J32+J33</f>
        <v>702441364</v>
      </c>
      <c r="K31" s="74">
        <f t="shared" si="1"/>
        <v>9.4798450678938107E-2</v>
      </c>
      <c r="L31" s="75">
        <f t="shared" si="2"/>
        <v>66590353</v>
      </c>
      <c r="M31" s="43"/>
      <c r="N31" s="82"/>
    </row>
    <row r="32" spans="1:14" s="76" customFormat="1" x14ac:dyDescent="0.25">
      <c r="A32" s="80" t="s">
        <v>49</v>
      </c>
      <c r="B32" s="71" t="s">
        <v>50</v>
      </c>
      <c r="C32" s="83">
        <v>2605073556</v>
      </c>
      <c r="D32" s="83">
        <v>2605073556</v>
      </c>
      <c r="E32" s="72">
        <v>707972517</v>
      </c>
      <c r="F32" s="72"/>
      <c r="G32" s="72">
        <v>707972517</v>
      </c>
      <c r="H32" s="73">
        <v>0.27176680496003625</v>
      </c>
      <c r="J32" s="72">
        <v>642947564</v>
      </c>
      <c r="K32" s="74">
        <f t="shared" si="1"/>
        <v>0.10113570163553809</v>
      </c>
      <c r="L32" s="75">
        <f t="shared" si="2"/>
        <v>65024953</v>
      </c>
      <c r="M32" s="43"/>
      <c r="N32" s="31"/>
    </row>
    <row r="33" spans="1:14" s="76" customFormat="1" x14ac:dyDescent="0.25">
      <c r="A33" s="80" t="s">
        <v>51</v>
      </c>
      <c r="B33" s="71" t="s">
        <v>52</v>
      </c>
      <c r="C33" s="83">
        <v>470000000</v>
      </c>
      <c r="D33" s="83">
        <v>470000000</v>
      </c>
      <c r="E33" s="72">
        <v>61059200</v>
      </c>
      <c r="F33" s="72"/>
      <c r="G33" s="72">
        <v>61059200</v>
      </c>
      <c r="H33" s="73">
        <v>0.1299131914893617</v>
      </c>
      <c r="J33" s="72">
        <v>59493800</v>
      </c>
      <c r="K33" s="74">
        <f t="shared" si="1"/>
        <v>2.6311985450584663E-2</v>
      </c>
      <c r="L33" s="75">
        <f t="shared" si="2"/>
        <v>1565400</v>
      </c>
      <c r="M33" s="43"/>
      <c r="N33" s="31"/>
    </row>
    <row r="34" spans="1:14" s="76" customFormat="1" x14ac:dyDescent="0.25">
      <c r="A34" s="80" t="s">
        <v>53</v>
      </c>
      <c r="B34" s="81" t="s">
        <v>54</v>
      </c>
      <c r="C34" s="83">
        <v>0</v>
      </c>
      <c r="D34" s="83">
        <v>0</v>
      </c>
      <c r="E34" s="72"/>
      <c r="F34" s="72"/>
      <c r="G34" s="72">
        <v>0</v>
      </c>
      <c r="H34" s="73">
        <v>0</v>
      </c>
      <c r="J34" s="72">
        <v>0</v>
      </c>
      <c r="K34" s="74">
        <v>0</v>
      </c>
      <c r="L34" s="75">
        <f t="shared" si="2"/>
        <v>0</v>
      </c>
      <c r="M34" s="43"/>
      <c r="N34" s="31"/>
    </row>
    <row r="35" spans="1:14" x14ac:dyDescent="0.25">
      <c r="A35" s="80" t="s">
        <v>55</v>
      </c>
      <c r="B35" s="81" t="s">
        <v>56</v>
      </c>
      <c r="C35" s="83">
        <v>946437500</v>
      </c>
      <c r="D35" s="83">
        <v>946437500</v>
      </c>
      <c r="E35" s="72">
        <v>334273977</v>
      </c>
      <c r="F35" s="72">
        <v>0</v>
      </c>
      <c r="G35" s="72">
        <v>334273977</v>
      </c>
      <c r="H35" s="73">
        <v>0.35319181351119328</v>
      </c>
      <c r="I35" s="76"/>
      <c r="J35" s="72">
        <f>SUM(J36:J38)</f>
        <v>177505834</v>
      </c>
      <c r="K35" s="74">
        <f t="shared" si="1"/>
        <v>0.88317177789210022</v>
      </c>
      <c r="L35" s="75">
        <f t="shared" si="2"/>
        <v>156768143</v>
      </c>
      <c r="M35" s="43"/>
      <c r="N35" s="31"/>
    </row>
    <row r="36" spans="1:14" x14ac:dyDescent="0.25">
      <c r="A36" s="80" t="s">
        <v>57</v>
      </c>
      <c r="B36" s="71" t="s">
        <v>58</v>
      </c>
      <c r="C36" s="83">
        <v>0</v>
      </c>
      <c r="D36" s="83">
        <v>0</v>
      </c>
      <c r="E36" s="72"/>
      <c r="F36" s="72"/>
      <c r="G36" s="72">
        <v>0</v>
      </c>
      <c r="H36" s="73">
        <v>0</v>
      </c>
      <c r="I36" s="76"/>
      <c r="J36" s="72">
        <v>0</v>
      </c>
      <c r="K36" s="74">
        <v>0</v>
      </c>
      <c r="L36" s="75">
        <f t="shared" si="2"/>
        <v>0</v>
      </c>
      <c r="M36" s="43"/>
      <c r="N36" s="31"/>
    </row>
    <row r="37" spans="1:14" x14ac:dyDescent="0.25">
      <c r="A37" s="80" t="s">
        <v>59</v>
      </c>
      <c r="B37" s="71" t="s">
        <v>60</v>
      </c>
      <c r="C37" s="83">
        <v>946437500</v>
      </c>
      <c r="D37" s="83">
        <v>946437500</v>
      </c>
      <c r="E37" s="72">
        <v>334273977</v>
      </c>
      <c r="F37" s="72"/>
      <c r="G37" s="72">
        <v>334273977</v>
      </c>
      <c r="H37" s="73">
        <v>0.35319181351119328</v>
      </c>
      <c r="I37" s="76"/>
      <c r="J37" s="72">
        <v>177505834</v>
      </c>
      <c r="K37" s="74">
        <f t="shared" si="1"/>
        <v>0.88317177789210022</v>
      </c>
      <c r="L37" s="75">
        <f t="shared" si="2"/>
        <v>156768143</v>
      </c>
      <c r="M37" s="43"/>
      <c r="N37" s="31"/>
    </row>
    <row r="38" spans="1:14" x14ac:dyDescent="0.25">
      <c r="A38" s="80" t="s">
        <v>61</v>
      </c>
      <c r="B38" s="71" t="s">
        <v>62</v>
      </c>
      <c r="C38" s="83">
        <v>0</v>
      </c>
      <c r="D38" s="83">
        <v>0</v>
      </c>
      <c r="E38" s="72"/>
      <c r="F38" s="72"/>
      <c r="G38" s="72">
        <v>0</v>
      </c>
      <c r="H38" s="73">
        <v>0</v>
      </c>
      <c r="I38" s="76"/>
      <c r="J38" s="72">
        <v>0</v>
      </c>
      <c r="K38" s="74">
        <v>0</v>
      </c>
      <c r="L38" s="75">
        <f t="shared" si="2"/>
        <v>0</v>
      </c>
      <c r="M38" s="43"/>
      <c r="N38" s="31"/>
    </row>
    <row r="39" spans="1:14" x14ac:dyDescent="0.25">
      <c r="A39" s="80" t="s">
        <v>63</v>
      </c>
      <c r="B39" s="81" t="s">
        <v>64</v>
      </c>
      <c r="C39" s="83">
        <v>1075829256</v>
      </c>
      <c r="D39" s="83">
        <v>1075829256</v>
      </c>
      <c r="E39" s="72">
        <v>224124873</v>
      </c>
      <c r="F39" s="72">
        <v>0</v>
      </c>
      <c r="G39" s="72">
        <v>224124873</v>
      </c>
      <c r="H39" s="73">
        <v>0.20832754988771193</v>
      </c>
      <c r="I39" s="76"/>
      <c r="J39" s="72">
        <f>SUM(J40:J43)</f>
        <v>222750936</v>
      </c>
      <c r="K39" s="74">
        <f t="shared" si="1"/>
        <v>6.1680414218325819E-3</v>
      </c>
      <c r="L39" s="75">
        <f t="shared" si="2"/>
        <v>1373937</v>
      </c>
      <c r="M39" s="43"/>
      <c r="N39" s="31"/>
    </row>
    <row r="40" spans="1:14" x14ac:dyDescent="0.25">
      <c r="A40" s="80" t="s">
        <v>65</v>
      </c>
      <c r="B40" s="71" t="s">
        <v>66</v>
      </c>
      <c r="C40" s="83">
        <v>0</v>
      </c>
      <c r="D40" s="83">
        <v>0</v>
      </c>
      <c r="E40" s="72"/>
      <c r="F40" s="72"/>
      <c r="G40" s="72">
        <v>0</v>
      </c>
      <c r="H40" s="73">
        <v>0</v>
      </c>
      <c r="I40" s="76"/>
      <c r="J40" s="72">
        <v>0</v>
      </c>
      <c r="K40" s="74">
        <v>0</v>
      </c>
      <c r="L40" s="75">
        <f t="shared" si="2"/>
        <v>0</v>
      </c>
      <c r="M40" s="43"/>
      <c r="N40" s="31"/>
    </row>
    <row r="41" spans="1:14" x14ac:dyDescent="0.25">
      <c r="A41" s="80" t="s">
        <v>67</v>
      </c>
      <c r="B41" s="71" t="s">
        <v>68</v>
      </c>
      <c r="C41" s="83">
        <v>755829256</v>
      </c>
      <c r="D41" s="83">
        <v>755829256</v>
      </c>
      <c r="E41" s="72">
        <v>154389452</v>
      </c>
      <c r="F41" s="72"/>
      <c r="G41" s="72">
        <v>154389452</v>
      </c>
      <c r="H41" s="73">
        <v>0.20426498547709035</v>
      </c>
      <c r="I41" s="76"/>
      <c r="J41" s="72">
        <v>155522653</v>
      </c>
      <c r="K41" s="74">
        <f t="shared" si="1"/>
        <v>-7.2864047657417164E-3</v>
      </c>
      <c r="L41" s="75">
        <f t="shared" si="2"/>
        <v>-1133201</v>
      </c>
      <c r="M41" s="43"/>
      <c r="N41" s="31"/>
    </row>
    <row r="42" spans="1:14" x14ac:dyDescent="0.25">
      <c r="A42" s="80" t="s">
        <v>69</v>
      </c>
      <c r="B42" s="71" t="s">
        <v>70</v>
      </c>
      <c r="C42" s="83">
        <v>320000000</v>
      </c>
      <c r="D42" s="83">
        <v>320000000</v>
      </c>
      <c r="E42" s="72">
        <v>69735421</v>
      </c>
      <c r="F42" s="72"/>
      <c r="G42" s="72">
        <v>69735421</v>
      </c>
      <c r="H42" s="73">
        <v>0.21792319062500001</v>
      </c>
      <c r="I42" s="76"/>
      <c r="J42" s="84">
        <v>67228283</v>
      </c>
      <c r="K42" s="85">
        <f t="shared" si="1"/>
        <v>3.7292905427913414E-2</v>
      </c>
      <c r="L42" s="75">
        <f t="shared" si="2"/>
        <v>2507138</v>
      </c>
      <c r="M42" s="43"/>
      <c r="N42" s="31"/>
    </row>
    <row r="43" spans="1:14" x14ac:dyDescent="0.25">
      <c r="A43" s="80" t="s">
        <v>71</v>
      </c>
      <c r="B43" s="81" t="s">
        <v>72</v>
      </c>
      <c r="C43" s="83">
        <v>0</v>
      </c>
      <c r="D43" s="83">
        <v>0</v>
      </c>
      <c r="E43" s="72"/>
      <c r="F43" s="72"/>
      <c r="G43" s="72">
        <v>0</v>
      </c>
      <c r="H43" s="73">
        <v>0</v>
      </c>
      <c r="I43" s="76"/>
      <c r="J43" s="72">
        <v>0</v>
      </c>
      <c r="K43" s="74">
        <v>0</v>
      </c>
      <c r="L43" s="75">
        <f t="shared" si="2"/>
        <v>0</v>
      </c>
      <c r="M43" s="43"/>
      <c r="N43" s="31"/>
    </row>
    <row r="44" spans="1:14" x14ac:dyDescent="0.25">
      <c r="A44" s="63" t="s">
        <v>73</v>
      </c>
      <c r="B44" s="64" t="s">
        <v>74</v>
      </c>
      <c r="C44" s="65">
        <v>9351458073</v>
      </c>
      <c r="D44" s="65">
        <v>9351458073</v>
      </c>
      <c r="E44" s="66">
        <v>2337257146</v>
      </c>
      <c r="F44" s="66">
        <v>0</v>
      </c>
      <c r="G44" s="66">
        <v>2337257146</v>
      </c>
      <c r="H44" s="77">
        <v>0.24993505052952614</v>
      </c>
      <c r="I44" s="76"/>
      <c r="J44" s="66">
        <f>SUM(J45:J47)</f>
        <v>2149844558</v>
      </c>
      <c r="K44" s="68">
        <f t="shared" si="1"/>
        <v>8.7174948208511349E-2</v>
      </c>
      <c r="L44" s="69">
        <f t="shared" si="2"/>
        <v>187412588</v>
      </c>
      <c r="M44" s="43"/>
      <c r="N44" s="31"/>
    </row>
    <row r="45" spans="1:14" x14ac:dyDescent="0.25">
      <c r="A45" s="80" t="s">
        <v>75</v>
      </c>
      <c r="B45" s="71" t="s">
        <v>76</v>
      </c>
      <c r="C45" s="83">
        <v>8991158266</v>
      </c>
      <c r="D45" s="83">
        <v>8991158266</v>
      </c>
      <c r="E45" s="72">
        <v>2227375358</v>
      </c>
      <c r="F45" s="72"/>
      <c r="G45" s="72">
        <v>2227375358</v>
      </c>
      <c r="H45" s="73">
        <v>0.2477295240617445</v>
      </c>
      <c r="I45" s="76"/>
      <c r="J45" s="72">
        <v>2061504603</v>
      </c>
      <c r="K45" s="74">
        <f t="shared" si="1"/>
        <v>8.0461016074675262E-2</v>
      </c>
      <c r="L45" s="75">
        <f t="shared" si="2"/>
        <v>165870755</v>
      </c>
      <c r="M45" s="43"/>
      <c r="N45" s="31"/>
    </row>
    <row r="46" spans="1:14" x14ac:dyDescent="0.25">
      <c r="A46" s="80" t="s">
        <v>77</v>
      </c>
      <c r="B46" s="71" t="s">
        <v>78</v>
      </c>
      <c r="C46" s="83">
        <v>360299807</v>
      </c>
      <c r="D46" s="83">
        <v>360299807</v>
      </c>
      <c r="E46" s="72">
        <v>109881788</v>
      </c>
      <c r="F46" s="72"/>
      <c r="G46" s="72">
        <v>109881788</v>
      </c>
      <c r="H46" s="73">
        <v>0.30497320804837402</v>
      </c>
      <c r="I46" s="76"/>
      <c r="J46" s="72">
        <v>88339955</v>
      </c>
      <c r="K46" s="74">
        <f t="shared" si="1"/>
        <v>0.24385152788452302</v>
      </c>
      <c r="L46" s="75">
        <f t="shared" si="2"/>
        <v>21541833</v>
      </c>
      <c r="M46" s="43"/>
      <c r="N46" s="31"/>
    </row>
    <row r="47" spans="1:14" x14ac:dyDescent="0.25">
      <c r="A47" s="80" t="s">
        <v>79</v>
      </c>
      <c r="B47" s="71" t="s">
        <v>80</v>
      </c>
      <c r="C47" s="83">
        <v>0</v>
      </c>
      <c r="D47" s="83">
        <v>0</v>
      </c>
      <c r="E47" s="72"/>
      <c r="F47" s="72"/>
      <c r="G47" s="72">
        <v>0</v>
      </c>
      <c r="H47" s="73">
        <v>0</v>
      </c>
      <c r="I47" s="76"/>
      <c r="J47" s="72">
        <v>0</v>
      </c>
      <c r="K47" s="74">
        <v>0</v>
      </c>
      <c r="L47" s="75">
        <f t="shared" si="2"/>
        <v>0</v>
      </c>
      <c r="M47" s="43"/>
      <c r="N47" s="31"/>
    </row>
    <row r="48" spans="1:14" x14ac:dyDescent="0.25">
      <c r="A48" s="63" t="s">
        <v>81</v>
      </c>
      <c r="B48" s="64" t="s">
        <v>64</v>
      </c>
      <c r="C48" s="65">
        <v>829036478</v>
      </c>
      <c r="D48" s="65">
        <v>829036478</v>
      </c>
      <c r="E48" s="66">
        <v>229036385</v>
      </c>
      <c r="F48" s="66">
        <v>0</v>
      </c>
      <c r="G48" s="66">
        <v>229036385</v>
      </c>
      <c r="H48" s="77">
        <v>0.27626816319655356</v>
      </c>
      <c r="I48" s="76"/>
      <c r="J48" s="66">
        <f>SUM(J49:J52)</f>
        <v>187590913</v>
      </c>
      <c r="K48" s="68">
        <f t="shared" si="1"/>
        <v>0.22093539253684424</v>
      </c>
      <c r="L48" s="69">
        <f t="shared" si="2"/>
        <v>41445472</v>
      </c>
      <c r="M48" s="43"/>
      <c r="N48" s="31"/>
    </row>
    <row r="49" spans="1:14" x14ac:dyDescent="0.25">
      <c r="A49" s="80" t="s">
        <v>82</v>
      </c>
      <c r="B49" s="71" t="s">
        <v>83</v>
      </c>
      <c r="C49" s="72">
        <v>768668635</v>
      </c>
      <c r="D49" s="72">
        <v>768668635</v>
      </c>
      <c r="E49" s="72">
        <v>213847134</v>
      </c>
      <c r="F49" s="72"/>
      <c r="G49" s="72">
        <v>213847134</v>
      </c>
      <c r="H49" s="73">
        <v>0.27820457901212531</v>
      </c>
      <c r="I49" s="76"/>
      <c r="J49" s="72">
        <v>176145827</v>
      </c>
      <c r="K49" s="74">
        <f t="shared" si="1"/>
        <v>0.21403463052235683</v>
      </c>
      <c r="L49" s="75">
        <f t="shared" si="2"/>
        <v>37701307</v>
      </c>
      <c r="M49" s="43"/>
      <c r="N49" s="31"/>
    </row>
    <row r="50" spans="1:14" x14ac:dyDescent="0.25">
      <c r="A50" s="80" t="s">
        <v>84</v>
      </c>
      <c r="B50" s="71" t="s">
        <v>85</v>
      </c>
      <c r="C50" s="83">
        <v>0</v>
      </c>
      <c r="D50" s="83">
        <v>0</v>
      </c>
      <c r="E50" s="72"/>
      <c r="F50" s="72"/>
      <c r="G50" s="72">
        <v>0</v>
      </c>
      <c r="H50" s="73">
        <v>0</v>
      </c>
      <c r="J50" s="72">
        <v>0</v>
      </c>
      <c r="K50" s="74">
        <v>0</v>
      </c>
      <c r="L50" s="75">
        <f t="shared" si="2"/>
        <v>0</v>
      </c>
      <c r="M50" s="43"/>
      <c r="N50" s="31"/>
    </row>
    <row r="51" spans="1:14" x14ac:dyDescent="0.25">
      <c r="A51" s="86" t="s">
        <v>82</v>
      </c>
      <c r="B51" s="71" t="s">
        <v>86</v>
      </c>
      <c r="C51" s="83">
        <v>0</v>
      </c>
      <c r="D51" s="83">
        <v>0</v>
      </c>
      <c r="E51" s="72">
        <v>1500</v>
      </c>
      <c r="F51" s="72"/>
      <c r="G51" s="72">
        <v>1500</v>
      </c>
      <c r="H51" s="73">
        <v>0</v>
      </c>
      <c r="J51" s="72">
        <v>0</v>
      </c>
      <c r="K51" s="74">
        <v>0</v>
      </c>
      <c r="L51" s="75">
        <f t="shared" si="2"/>
        <v>1500</v>
      </c>
      <c r="M51" s="43"/>
      <c r="N51" s="31"/>
    </row>
    <row r="52" spans="1:14" x14ac:dyDescent="0.25">
      <c r="A52" s="86" t="s">
        <v>87</v>
      </c>
      <c r="B52" s="71" t="s">
        <v>88</v>
      </c>
      <c r="C52" s="83">
        <v>60367843</v>
      </c>
      <c r="D52" s="83">
        <v>60367843</v>
      </c>
      <c r="E52" s="72">
        <v>15187751</v>
      </c>
      <c r="F52" s="72"/>
      <c r="G52" s="72">
        <v>15187751</v>
      </c>
      <c r="H52" s="73">
        <v>0.25158677609203295</v>
      </c>
      <c r="J52" s="72">
        <v>11445086</v>
      </c>
      <c r="K52" s="74">
        <v>0</v>
      </c>
      <c r="L52" s="75">
        <f t="shared" si="2"/>
        <v>3742665</v>
      </c>
      <c r="M52" s="43"/>
      <c r="N52" s="31"/>
    </row>
    <row r="53" spans="1:14" x14ac:dyDescent="0.25">
      <c r="A53" s="87" t="s">
        <v>89</v>
      </c>
      <c r="B53" s="88" t="s">
        <v>90</v>
      </c>
      <c r="C53" s="89">
        <v>71424961</v>
      </c>
      <c r="D53" s="89">
        <v>71424961</v>
      </c>
      <c r="E53" s="89">
        <v>14647884</v>
      </c>
      <c r="F53" s="89">
        <v>0</v>
      </c>
      <c r="G53" s="89">
        <v>14647884</v>
      </c>
      <c r="H53" s="90">
        <v>0.2050807420111857</v>
      </c>
      <c r="J53" s="89">
        <f>+J54</f>
        <v>13188680</v>
      </c>
      <c r="K53" s="54">
        <f t="shared" si="1"/>
        <v>0.1106406403066873</v>
      </c>
      <c r="L53" s="91">
        <f t="shared" si="2"/>
        <v>1459204</v>
      </c>
      <c r="M53" s="43"/>
      <c r="N53" s="31"/>
    </row>
    <row r="54" spans="1:14" x14ac:dyDescent="0.25">
      <c r="A54" s="63" t="s">
        <v>91</v>
      </c>
      <c r="B54" s="64" t="s">
        <v>92</v>
      </c>
      <c r="C54" s="65">
        <v>71424961</v>
      </c>
      <c r="D54" s="65">
        <v>71424961</v>
      </c>
      <c r="E54" s="66">
        <v>14647884</v>
      </c>
      <c r="F54" s="66">
        <v>0</v>
      </c>
      <c r="G54" s="66">
        <v>14647884</v>
      </c>
      <c r="H54" s="77">
        <v>0.2050807420111857</v>
      </c>
      <c r="J54" s="66">
        <f>SUM(J55:J59)</f>
        <v>13188680</v>
      </c>
      <c r="K54" s="68">
        <f t="shared" si="1"/>
        <v>0.1106406403066873</v>
      </c>
      <c r="L54" s="69">
        <f t="shared" si="2"/>
        <v>1459204</v>
      </c>
      <c r="M54" s="43"/>
      <c r="N54" s="31"/>
    </row>
    <row r="55" spans="1:14" x14ac:dyDescent="0.25">
      <c r="A55" s="92" t="s">
        <v>93</v>
      </c>
      <c r="B55" s="71" t="s">
        <v>94</v>
      </c>
      <c r="C55" s="83">
        <v>70900</v>
      </c>
      <c r="D55" s="83">
        <v>70900</v>
      </c>
      <c r="E55" s="72">
        <v>10544</v>
      </c>
      <c r="F55" s="72">
        <v>0</v>
      </c>
      <c r="G55" s="72">
        <v>10544</v>
      </c>
      <c r="H55" s="73">
        <v>0.14871650211565585</v>
      </c>
      <c r="J55" s="72">
        <v>13240</v>
      </c>
      <c r="K55" s="74">
        <f t="shared" si="1"/>
        <v>-0.20362537764350452</v>
      </c>
      <c r="L55" s="75">
        <f t="shared" si="2"/>
        <v>-2696</v>
      </c>
      <c r="M55" s="43"/>
      <c r="N55" s="31"/>
    </row>
    <row r="56" spans="1:14" x14ac:dyDescent="0.25">
      <c r="A56" s="92" t="s">
        <v>95</v>
      </c>
      <c r="B56" s="71" t="s">
        <v>96</v>
      </c>
      <c r="C56" s="83">
        <v>70828200</v>
      </c>
      <c r="D56" s="83">
        <v>70828200</v>
      </c>
      <c r="E56" s="72">
        <v>14540783</v>
      </c>
      <c r="F56" s="72"/>
      <c r="G56" s="72">
        <v>14540783</v>
      </c>
      <c r="H56" s="73">
        <v>0.20529652031253087</v>
      </c>
      <c r="J56" s="72">
        <v>13077070</v>
      </c>
      <c r="K56" s="74">
        <f t="shared" si="1"/>
        <v>0.11192973655413629</v>
      </c>
      <c r="L56" s="75">
        <f t="shared" si="2"/>
        <v>1463713</v>
      </c>
      <c r="M56" s="43"/>
      <c r="N56" s="31"/>
    </row>
    <row r="57" spans="1:14" x14ac:dyDescent="0.25">
      <c r="A57" s="92" t="s">
        <v>97</v>
      </c>
      <c r="B57" s="93" t="s">
        <v>98</v>
      </c>
      <c r="C57" s="83">
        <v>0</v>
      </c>
      <c r="D57" s="83">
        <v>0</v>
      </c>
      <c r="E57" s="83"/>
      <c r="F57" s="83"/>
      <c r="G57" s="83">
        <v>0</v>
      </c>
      <c r="H57" s="94">
        <v>0</v>
      </c>
      <c r="J57" s="72">
        <v>0</v>
      </c>
      <c r="K57" s="74">
        <v>0</v>
      </c>
      <c r="L57" s="75">
        <f t="shared" si="2"/>
        <v>0</v>
      </c>
      <c r="M57" s="43"/>
      <c r="N57" s="31"/>
    </row>
    <row r="58" spans="1:14" x14ac:dyDescent="0.25">
      <c r="A58" s="95" t="s">
        <v>99</v>
      </c>
      <c r="B58" s="93" t="s">
        <v>100</v>
      </c>
      <c r="C58" s="83">
        <v>0</v>
      </c>
      <c r="D58" s="83">
        <v>0</v>
      </c>
      <c r="E58" s="83">
        <v>0</v>
      </c>
      <c r="F58" s="83"/>
      <c r="G58" s="83">
        <v>0</v>
      </c>
      <c r="H58" s="94">
        <v>0</v>
      </c>
      <c r="J58" s="72">
        <v>0</v>
      </c>
      <c r="K58" s="74">
        <v>0</v>
      </c>
      <c r="L58" s="75">
        <f t="shared" si="2"/>
        <v>0</v>
      </c>
      <c r="M58" s="43"/>
      <c r="N58" s="31"/>
    </row>
    <row r="59" spans="1:14" x14ac:dyDescent="0.25">
      <c r="A59" s="95" t="s">
        <v>101</v>
      </c>
      <c r="B59" s="93" t="s">
        <v>102</v>
      </c>
      <c r="C59" s="83">
        <v>525861</v>
      </c>
      <c r="D59" s="83">
        <v>525861</v>
      </c>
      <c r="E59" s="83">
        <v>96557</v>
      </c>
      <c r="F59" s="83"/>
      <c r="G59" s="83">
        <v>96557</v>
      </c>
      <c r="H59" s="94">
        <v>0.18361696341808958</v>
      </c>
      <c r="J59" s="72">
        <v>98370</v>
      </c>
      <c r="K59" s="74">
        <f t="shared" si="1"/>
        <v>-1.8430415777167863E-2</v>
      </c>
      <c r="L59" s="75">
        <f t="shared" si="2"/>
        <v>-1813</v>
      </c>
      <c r="M59" s="43"/>
      <c r="N59" s="31"/>
    </row>
    <row r="60" spans="1:14" x14ac:dyDescent="0.25">
      <c r="A60" s="96" t="s">
        <v>103</v>
      </c>
      <c r="B60" s="88" t="s">
        <v>104</v>
      </c>
      <c r="C60" s="89">
        <v>6008611363</v>
      </c>
      <c r="D60" s="89">
        <v>6766949332</v>
      </c>
      <c r="E60" s="89">
        <v>344773867</v>
      </c>
      <c r="F60" s="89">
        <v>150353524</v>
      </c>
      <c r="G60" s="89">
        <v>495127391</v>
      </c>
      <c r="H60" s="90">
        <v>7.3168479134106804E-2</v>
      </c>
      <c r="J60" s="89">
        <f>+J61+J72+J75</f>
        <v>137946548</v>
      </c>
      <c r="K60" s="54">
        <f t="shared" si="1"/>
        <v>2.5892698887977974</v>
      </c>
      <c r="L60" s="91">
        <f t="shared" si="2"/>
        <v>357180843</v>
      </c>
      <c r="M60" s="43"/>
      <c r="N60" s="31"/>
    </row>
    <row r="61" spans="1:14" x14ac:dyDescent="0.25">
      <c r="A61" s="97" t="s">
        <v>105</v>
      </c>
      <c r="B61" s="98" t="s">
        <v>106</v>
      </c>
      <c r="C61" s="65">
        <v>5225279664</v>
      </c>
      <c r="D61" s="65">
        <v>5983617633</v>
      </c>
      <c r="E61" s="65">
        <v>294578008</v>
      </c>
      <c r="F61" s="65">
        <v>66900900</v>
      </c>
      <c r="G61" s="65">
        <v>361478908</v>
      </c>
      <c r="H61" s="67">
        <v>6.0411431707538057E-2</v>
      </c>
      <c r="J61" s="66">
        <f>+J62+J67</f>
        <v>52007748</v>
      </c>
      <c r="K61" s="68">
        <f t="shared" si="1"/>
        <v>5.9504818397443398</v>
      </c>
      <c r="L61" s="69">
        <f t="shared" si="2"/>
        <v>309471160</v>
      </c>
      <c r="M61" s="43"/>
      <c r="N61" s="31"/>
    </row>
    <row r="62" spans="1:14" x14ac:dyDescent="0.25">
      <c r="A62" s="92" t="s">
        <v>107</v>
      </c>
      <c r="B62" s="64" t="s">
        <v>108</v>
      </c>
      <c r="C62" s="66">
        <v>2970334633</v>
      </c>
      <c r="D62" s="65">
        <v>2970334633</v>
      </c>
      <c r="E62" s="66">
        <v>141004892</v>
      </c>
      <c r="F62" s="66">
        <v>66900900</v>
      </c>
      <c r="G62" s="66">
        <v>207905792</v>
      </c>
      <c r="H62" s="94">
        <v>6.9994063864116815E-2</v>
      </c>
      <c r="J62" s="66">
        <f>SUM(J63:J66)</f>
        <v>30809079</v>
      </c>
      <c r="K62" s="68">
        <f t="shared" si="1"/>
        <v>5.7481988669638584</v>
      </c>
      <c r="L62" s="69">
        <f t="shared" si="2"/>
        <v>177096713</v>
      </c>
      <c r="M62" s="43"/>
      <c r="N62" s="31"/>
    </row>
    <row r="63" spans="1:14" x14ac:dyDescent="0.25">
      <c r="A63" s="92" t="s">
        <v>109</v>
      </c>
      <c r="B63" s="71" t="s">
        <v>110</v>
      </c>
      <c r="C63" s="72">
        <v>738775500</v>
      </c>
      <c r="D63" s="83">
        <v>738775500</v>
      </c>
      <c r="E63" s="72"/>
      <c r="F63" s="72"/>
      <c r="G63" s="72">
        <v>0</v>
      </c>
      <c r="H63" s="73">
        <v>0</v>
      </c>
      <c r="J63" s="72">
        <v>0</v>
      </c>
      <c r="K63" s="74">
        <v>0</v>
      </c>
      <c r="L63" s="75">
        <f t="shared" si="2"/>
        <v>0</v>
      </c>
      <c r="M63" s="43"/>
      <c r="N63" s="31"/>
    </row>
    <row r="64" spans="1:14" x14ac:dyDescent="0.25">
      <c r="A64" s="92" t="s">
        <v>111</v>
      </c>
      <c r="B64" s="71" t="s">
        <v>112</v>
      </c>
      <c r="C64" s="72">
        <v>98480818</v>
      </c>
      <c r="D64" s="83">
        <v>98480818</v>
      </c>
      <c r="E64" s="72"/>
      <c r="F64" s="72"/>
      <c r="G64" s="72">
        <v>0</v>
      </c>
      <c r="H64" s="73">
        <v>0</v>
      </c>
      <c r="J64" s="72">
        <v>0</v>
      </c>
      <c r="K64" s="74">
        <v>0</v>
      </c>
      <c r="L64" s="75">
        <f t="shared" si="2"/>
        <v>0</v>
      </c>
      <c r="M64" s="43"/>
      <c r="N64" s="31"/>
    </row>
    <row r="65" spans="1:14" x14ac:dyDescent="0.25">
      <c r="A65" s="92" t="s">
        <v>113</v>
      </c>
      <c r="B65" s="71" t="s">
        <v>114</v>
      </c>
      <c r="C65" s="72">
        <v>2133078315</v>
      </c>
      <c r="D65" s="83">
        <v>2133078315</v>
      </c>
      <c r="E65" s="72">
        <v>140760945</v>
      </c>
      <c r="F65" s="72">
        <v>66900900</v>
      </c>
      <c r="G65" s="72">
        <v>207661845</v>
      </c>
      <c r="H65" s="73">
        <v>9.7353127421390531E-2</v>
      </c>
      <c r="J65" s="72">
        <v>30462327</v>
      </c>
      <c r="K65" s="74">
        <f t="shared" si="1"/>
        <v>5.8170053128245911</v>
      </c>
      <c r="L65" s="75">
        <f t="shared" si="2"/>
        <v>177199518</v>
      </c>
      <c r="M65" s="43"/>
      <c r="N65" s="31"/>
    </row>
    <row r="66" spans="1:14" x14ac:dyDescent="0.25">
      <c r="A66" s="92" t="s">
        <v>115</v>
      </c>
      <c r="B66" s="71" t="s">
        <v>116</v>
      </c>
      <c r="C66" s="72">
        <v>0</v>
      </c>
      <c r="D66" s="83">
        <v>0</v>
      </c>
      <c r="E66" s="72">
        <v>243947</v>
      </c>
      <c r="F66" s="72"/>
      <c r="G66" s="72">
        <v>243947</v>
      </c>
      <c r="H66" s="73">
        <v>0</v>
      </c>
      <c r="J66" s="72">
        <v>346752</v>
      </c>
      <c r="K66" s="74">
        <f t="shared" si="1"/>
        <v>-0.29647990494647469</v>
      </c>
      <c r="L66" s="75">
        <f t="shared" si="2"/>
        <v>-102805</v>
      </c>
      <c r="M66" s="43"/>
      <c r="N66" s="31"/>
    </row>
    <row r="67" spans="1:14" x14ac:dyDescent="0.25">
      <c r="A67" s="92" t="s">
        <v>117</v>
      </c>
      <c r="B67" s="64" t="s">
        <v>118</v>
      </c>
      <c r="C67" s="66">
        <v>2254945031</v>
      </c>
      <c r="D67" s="65">
        <v>3013283000</v>
      </c>
      <c r="E67" s="66">
        <v>153573116</v>
      </c>
      <c r="F67" s="66">
        <v>0</v>
      </c>
      <c r="G67" s="66">
        <v>153573116</v>
      </c>
      <c r="H67" s="77">
        <v>5.0965380948287967E-2</v>
      </c>
      <c r="J67" s="66">
        <f>SUM(J68:J71)</f>
        <v>21198669</v>
      </c>
      <c r="K67" s="68">
        <f t="shared" si="1"/>
        <v>6.2444697353404592</v>
      </c>
      <c r="L67" s="69">
        <f t="shared" si="2"/>
        <v>132374447</v>
      </c>
      <c r="M67" s="43"/>
      <c r="N67" s="31"/>
    </row>
    <row r="68" spans="1:14" x14ac:dyDescent="0.25">
      <c r="A68" s="92" t="s">
        <v>119</v>
      </c>
      <c r="B68" s="71" t="s">
        <v>110</v>
      </c>
      <c r="C68" s="72">
        <v>110265000</v>
      </c>
      <c r="D68" s="83">
        <v>110265000</v>
      </c>
      <c r="E68" s="72">
        <v>110265000</v>
      </c>
      <c r="F68" s="72"/>
      <c r="G68" s="72">
        <v>110265000</v>
      </c>
      <c r="H68" s="73">
        <v>1</v>
      </c>
      <c r="J68" s="72">
        <v>0</v>
      </c>
      <c r="K68" s="74">
        <v>0</v>
      </c>
      <c r="L68" s="75">
        <f t="shared" si="2"/>
        <v>110265000</v>
      </c>
      <c r="M68" s="43"/>
      <c r="N68" s="31"/>
    </row>
    <row r="69" spans="1:14" ht="13.5" customHeight="1" x14ac:dyDescent="0.25">
      <c r="A69" s="92" t="s">
        <v>120</v>
      </c>
      <c r="B69" s="71" t="s">
        <v>112</v>
      </c>
      <c r="C69" s="72">
        <v>0</v>
      </c>
      <c r="D69" s="83">
        <v>0</v>
      </c>
      <c r="E69" s="72">
        <v>43308116</v>
      </c>
      <c r="F69" s="72"/>
      <c r="G69" s="72">
        <v>43308116</v>
      </c>
      <c r="H69" s="73">
        <v>0</v>
      </c>
      <c r="J69" s="72">
        <v>13275180</v>
      </c>
      <c r="K69" s="74">
        <f t="shared" si="1"/>
        <v>2.2623373845025077</v>
      </c>
      <c r="L69" s="75">
        <f t="shared" si="2"/>
        <v>30032936</v>
      </c>
      <c r="M69" s="43"/>
      <c r="N69" s="31"/>
    </row>
    <row r="70" spans="1:14" x14ac:dyDescent="0.25">
      <c r="A70" s="92" t="s">
        <v>121</v>
      </c>
      <c r="B70" s="71" t="s">
        <v>114</v>
      </c>
      <c r="C70" s="72">
        <v>2144680031</v>
      </c>
      <c r="D70" s="83">
        <v>2903018000</v>
      </c>
      <c r="E70" s="72"/>
      <c r="F70" s="72"/>
      <c r="G70" s="72">
        <v>0</v>
      </c>
      <c r="H70" s="73">
        <v>0</v>
      </c>
      <c r="J70" s="72">
        <v>7923489</v>
      </c>
      <c r="K70" s="74">
        <f t="shared" si="1"/>
        <v>-1</v>
      </c>
      <c r="L70" s="75">
        <f t="shared" si="2"/>
        <v>-7923489</v>
      </c>
      <c r="M70" s="43"/>
      <c r="N70" s="31"/>
    </row>
    <row r="71" spans="1:14" x14ac:dyDescent="0.25">
      <c r="A71" s="92" t="s">
        <v>122</v>
      </c>
      <c r="B71" s="71" t="s">
        <v>116</v>
      </c>
      <c r="C71" s="72">
        <v>0</v>
      </c>
      <c r="D71" s="83">
        <v>0</v>
      </c>
      <c r="E71" s="72"/>
      <c r="F71" s="72"/>
      <c r="G71" s="72">
        <v>0</v>
      </c>
      <c r="H71" s="73">
        <v>0</v>
      </c>
      <c r="J71" s="72">
        <v>0</v>
      </c>
      <c r="K71" s="74">
        <v>0</v>
      </c>
      <c r="L71" s="75">
        <f t="shared" si="2"/>
        <v>0</v>
      </c>
      <c r="M71" s="43"/>
      <c r="N71" s="31"/>
    </row>
    <row r="72" spans="1:14" x14ac:dyDescent="0.25">
      <c r="A72" s="99" t="s">
        <v>123</v>
      </c>
      <c r="B72" s="64" t="s">
        <v>124</v>
      </c>
      <c r="C72" s="66">
        <v>301887580</v>
      </c>
      <c r="D72" s="65">
        <v>301887580</v>
      </c>
      <c r="E72" s="66">
        <v>32614759</v>
      </c>
      <c r="F72" s="66">
        <v>6758624</v>
      </c>
      <c r="G72" s="66">
        <v>39373383</v>
      </c>
      <c r="H72" s="77">
        <v>0.13042399094391363</v>
      </c>
      <c r="J72" s="66">
        <f>SUM(J73:J74)</f>
        <v>18195795</v>
      </c>
      <c r="K72" s="68">
        <f t="shared" si="1"/>
        <v>1.1638726420032759</v>
      </c>
      <c r="L72" s="69">
        <f t="shared" si="2"/>
        <v>21177588</v>
      </c>
      <c r="M72" s="43"/>
      <c r="N72" s="31"/>
    </row>
    <row r="73" spans="1:14" x14ac:dyDescent="0.25">
      <c r="A73" s="92" t="s">
        <v>125</v>
      </c>
      <c r="B73" s="71" t="s">
        <v>108</v>
      </c>
      <c r="C73" s="72">
        <v>175887580</v>
      </c>
      <c r="D73" s="83">
        <v>175887580</v>
      </c>
      <c r="E73" s="72">
        <v>32614759</v>
      </c>
      <c r="F73" s="72">
        <v>6758624</v>
      </c>
      <c r="G73" s="72">
        <v>39373383</v>
      </c>
      <c r="H73" s="73">
        <v>0.22385539104011778</v>
      </c>
      <c r="J73" s="72">
        <v>18195795</v>
      </c>
      <c r="K73" s="74">
        <f t="shared" si="1"/>
        <v>1.1638726420032759</v>
      </c>
      <c r="L73" s="75">
        <f t="shared" si="2"/>
        <v>21177588</v>
      </c>
      <c r="M73" s="43"/>
      <c r="N73" s="31"/>
    </row>
    <row r="74" spans="1:14" x14ac:dyDescent="0.25">
      <c r="A74" s="92" t="s">
        <v>126</v>
      </c>
      <c r="B74" s="71" t="s">
        <v>118</v>
      </c>
      <c r="C74" s="72">
        <v>126000000</v>
      </c>
      <c r="D74" s="83">
        <v>126000000</v>
      </c>
      <c r="E74" s="72"/>
      <c r="F74" s="72"/>
      <c r="G74" s="72">
        <v>0</v>
      </c>
      <c r="H74" s="73">
        <v>0</v>
      </c>
      <c r="J74" s="72">
        <v>0</v>
      </c>
      <c r="K74" s="74">
        <v>0</v>
      </c>
      <c r="L74" s="75">
        <f t="shared" ref="L74:L137" si="3">+G74-J74</f>
        <v>0</v>
      </c>
      <c r="M74" s="43"/>
      <c r="N74" s="31"/>
    </row>
    <row r="75" spans="1:14" x14ac:dyDescent="0.25">
      <c r="A75" s="99" t="s">
        <v>127</v>
      </c>
      <c r="B75" s="64" t="s">
        <v>128</v>
      </c>
      <c r="C75" s="66">
        <v>481444119</v>
      </c>
      <c r="D75" s="65">
        <v>481444119</v>
      </c>
      <c r="E75" s="66">
        <v>17581100</v>
      </c>
      <c r="F75" s="66">
        <v>76694000</v>
      </c>
      <c r="G75" s="66">
        <v>94275100</v>
      </c>
      <c r="H75" s="67">
        <v>0.19581732599791088</v>
      </c>
      <c r="J75" s="66">
        <f>+J76+J81</f>
        <v>67743005</v>
      </c>
      <c r="K75" s="68">
        <f t="shared" ref="K75:K138" si="4">+G75/J75-1</f>
        <v>0.39165807598880509</v>
      </c>
      <c r="L75" s="69">
        <f t="shared" si="3"/>
        <v>26532095</v>
      </c>
      <c r="M75" s="43"/>
      <c r="N75" s="31"/>
    </row>
    <row r="76" spans="1:14" x14ac:dyDescent="0.25">
      <c r="A76" s="99" t="s">
        <v>129</v>
      </c>
      <c r="B76" s="64" t="s">
        <v>108</v>
      </c>
      <c r="C76" s="66">
        <v>481444119</v>
      </c>
      <c r="D76" s="65">
        <v>481444119</v>
      </c>
      <c r="E76" s="66">
        <v>17581100</v>
      </c>
      <c r="F76" s="66">
        <v>76694000</v>
      </c>
      <c r="G76" s="66">
        <v>94275100</v>
      </c>
      <c r="H76" s="67">
        <v>0.19581732599791088</v>
      </c>
      <c r="J76" s="66">
        <f>+J77+J80+J78+J79</f>
        <v>67743005</v>
      </c>
      <c r="K76" s="68">
        <f t="shared" si="4"/>
        <v>0.39165807598880509</v>
      </c>
      <c r="L76" s="75">
        <f t="shared" si="3"/>
        <v>26532095</v>
      </c>
      <c r="M76" s="43"/>
      <c r="N76" s="31"/>
    </row>
    <row r="77" spans="1:14" x14ac:dyDescent="0.25">
      <c r="A77" s="95" t="s">
        <v>130</v>
      </c>
      <c r="B77" s="71" t="s">
        <v>131</v>
      </c>
      <c r="C77" s="72">
        <v>26682696</v>
      </c>
      <c r="D77" s="83">
        <v>26682696</v>
      </c>
      <c r="E77" s="72"/>
      <c r="F77" s="72"/>
      <c r="G77" s="83">
        <v>0</v>
      </c>
      <c r="H77" s="94">
        <v>0</v>
      </c>
      <c r="J77" s="72">
        <v>1250</v>
      </c>
      <c r="K77" s="74">
        <f t="shared" si="4"/>
        <v>-1</v>
      </c>
      <c r="L77" s="75">
        <f t="shared" si="3"/>
        <v>-1250</v>
      </c>
      <c r="M77" s="43"/>
      <c r="N77" s="31"/>
    </row>
    <row r="78" spans="1:14" x14ac:dyDescent="0.25">
      <c r="A78" s="95" t="s">
        <v>132</v>
      </c>
      <c r="B78" s="71" t="s">
        <v>133</v>
      </c>
      <c r="C78" s="72">
        <v>180000</v>
      </c>
      <c r="D78" s="83">
        <v>180000</v>
      </c>
      <c r="E78" s="72"/>
      <c r="F78" s="72"/>
      <c r="G78" s="83">
        <v>0</v>
      </c>
      <c r="H78" s="94">
        <v>0</v>
      </c>
      <c r="J78" s="72">
        <v>0</v>
      </c>
      <c r="K78" s="74">
        <v>0</v>
      </c>
      <c r="L78" s="75">
        <f t="shared" si="3"/>
        <v>0</v>
      </c>
      <c r="M78" s="43"/>
      <c r="N78" s="31"/>
    </row>
    <row r="79" spans="1:14" x14ac:dyDescent="0.25">
      <c r="A79" s="95" t="s">
        <v>134</v>
      </c>
      <c r="B79" s="71" t="s">
        <v>135</v>
      </c>
      <c r="C79" s="72">
        <v>0</v>
      </c>
      <c r="D79" s="83">
        <v>0</v>
      </c>
      <c r="E79" s="72">
        <v>0</v>
      </c>
      <c r="F79" s="72"/>
      <c r="G79" s="83">
        <v>0</v>
      </c>
      <c r="H79" s="94">
        <v>0</v>
      </c>
      <c r="J79" s="72">
        <v>0</v>
      </c>
      <c r="K79" s="74">
        <v>0</v>
      </c>
      <c r="L79" s="75">
        <f t="shared" si="3"/>
        <v>0</v>
      </c>
      <c r="M79" s="43"/>
      <c r="N79" s="31"/>
    </row>
    <row r="80" spans="1:14" x14ac:dyDescent="0.25">
      <c r="A80" s="95" t="s">
        <v>136</v>
      </c>
      <c r="B80" s="71" t="s">
        <v>116</v>
      </c>
      <c r="C80" s="72">
        <v>454581423</v>
      </c>
      <c r="D80" s="83">
        <v>454581423</v>
      </c>
      <c r="E80" s="72">
        <v>17581100</v>
      </c>
      <c r="F80" s="72">
        <v>76694000</v>
      </c>
      <c r="G80" s="83">
        <v>94275100</v>
      </c>
      <c r="H80" s="94">
        <v>0.2073888091990948</v>
      </c>
      <c r="J80" s="72">
        <v>67741755</v>
      </c>
      <c r="K80" s="74">
        <f t="shared" si="4"/>
        <v>0.39168375546219614</v>
      </c>
      <c r="L80" s="75">
        <f t="shared" si="3"/>
        <v>26533345</v>
      </c>
      <c r="M80" s="43"/>
      <c r="N80" s="31"/>
    </row>
    <row r="81" spans="1:14" x14ac:dyDescent="0.25">
      <c r="A81" s="97" t="s">
        <v>137</v>
      </c>
      <c r="B81" s="64" t="s">
        <v>118</v>
      </c>
      <c r="C81" s="66">
        <v>0</v>
      </c>
      <c r="D81" s="65">
        <v>0</v>
      </c>
      <c r="E81" s="66">
        <v>0</v>
      </c>
      <c r="F81" s="66">
        <v>0</v>
      </c>
      <c r="G81" s="65">
        <v>0</v>
      </c>
      <c r="H81" s="67">
        <v>0</v>
      </c>
      <c r="J81" s="66">
        <v>0</v>
      </c>
      <c r="K81" s="68">
        <v>0</v>
      </c>
      <c r="L81" s="69">
        <f t="shared" si="3"/>
        <v>0</v>
      </c>
      <c r="M81" s="43"/>
      <c r="N81" s="31"/>
    </row>
    <row r="82" spans="1:14" x14ac:dyDescent="0.25">
      <c r="A82" s="96" t="s">
        <v>138</v>
      </c>
      <c r="B82" s="88" t="s">
        <v>139</v>
      </c>
      <c r="C82" s="89">
        <v>13807926062</v>
      </c>
      <c r="D82" s="89">
        <v>13807926062</v>
      </c>
      <c r="E82" s="89">
        <v>1020226520</v>
      </c>
      <c r="F82" s="89">
        <v>693269812</v>
      </c>
      <c r="G82" s="89">
        <v>1713496332</v>
      </c>
      <c r="H82" s="90">
        <v>0.12409512654587677</v>
      </c>
      <c r="J82" s="89">
        <f>+J83+J97+J174+J184+J188</f>
        <v>1472213338</v>
      </c>
      <c r="K82" s="54">
        <f t="shared" si="4"/>
        <v>0.16389132456019095</v>
      </c>
      <c r="L82" s="91">
        <f t="shared" si="3"/>
        <v>241282994</v>
      </c>
      <c r="M82" s="43"/>
      <c r="N82" s="31"/>
    </row>
    <row r="83" spans="1:14" x14ac:dyDescent="0.25">
      <c r="A83" s="99" t="s">
        <v>140</v>
      </c>
      <c r="B83" s="64" t="s">
        <v>141</v>
      </c>
      <c r="C83" s="65">
        <v>5562081432</v>
      </c>
      <c r="D83" s="65">
        <v>5562081432</v>
      </c>
      <c r="E83" s="66">
        <v>11293309</v>
      </c>
      <c r="F83" s="66">
        <v>157111246</v>
      </c>
      <c r="G83" s="65">
        <v>168404555</v>
      </c>
      <c r="H83" s="67">
        <v>3.02772544880641E-2</v>
      </c>
      <c r="J83" s="66">
        <f>SUM(J84:J88)</f>
        <v>119275044</v>
      </c>
      <c r="K83" s="68">
        <f t="shared" si="4"/>
        <v>0.4119010092337505</v>
      </c>
      <c r="L83" s="69">
        <f t="shared" si="3"/>
        <v>49129511</v>
      </c>
      <c r="M83" s="43"/>
      <c r="N83" s="31"/>
    </row>
    <row r="84" spans="1:14" x14ac:dyDescent="0.25">
      <c r="A84" s="92" t="s">
        <v>142</v>
      </c>
      <c r="B84" s="71" t="s">
        <v>143</v>
      </c>
      <c r="C84" s="83">
        <v>201875133</v>
      </c>
      <c r="D84" s="83">
        <v>201875133</v>
      </c>
      <c r="E84" s="72">
        <v>5071238</v>
      </c>
      <c r="F84" s="72"/>
      <c r="G84" s="83">
        <v>5071238</v>
      </c>
      <c r="H84" s="94">
        <v>2.5120667041244747E-2</v>
      </c>
      <c r="J84" s="72">
        <v>0</v>
      </c>
      <c r="K84" s="74">
        <v>0</v>
      </c>
      <c r="L84" s="75">
        <f t="shared" si="3"/>
        <v>5071238</v>
      </c>
      <c r="M84" s="43"/>
      <c r="N84" s="31"/>
    </row>
    <row r="85" spans="1:14" x14ac:dyDescent="0.25">
      <c r="A85" s="92" t="s">
        <v>144</v>
      </c>
      <c r="B85" s="71" t="s">
        <v>145</v>
      </c>
      <c r="C85" s="83">
        <v>137083085</v>
      </c>
      <c r="D85" s="83">
        <v>137083085</v>
      </c>
      <c r="E85" s="72"/>
      <c r="F85" s="72"/>
      <c r="G85" s="83">
        <v>0</v>
      </c>
      <c r="H85" s="94">
        <v>0</v>
      </c>
      <c r="J85" s="72">
        <v>0</v>
      </c>
      <c r="K85" s="74">
        <v>0</v>
      </c>
      <c r="L85" s="75">
        <f t="shared" si="3"/>
        <v>0</v>
      </c>
      <c r="M85" s="43"/>
      <c r="N85" s="31"/>
    </row>
    <row r="86" spans="1:14" hidden="1" x14ac:dyDescent="0.25">
      <c r="A86" s="92" t="s">
        <v>146</v>
      </c>
      <c r="B86" s="71" t="s">
        <v>147</v>
      </c>
      <c r="C86" s="83">
        <v>0</v>
      </c>
      <c r="D86" s="83">
        <v>0</v>
      </c>
      <c r="E86" s="72"/>
      <c r="F86" s="72"/>
      <c r="G86" s="83">
        <v>0</v>
      </c>
      <c r="H86" s="94" t="e">
        <v>#DIV/0!</v>
      </c>
      <c r="J86" s="72">
        <v>0</v>
      </c>
      <c r="K86" s="74" t="e">
        <f t="shared" si="4"/>
        <v>#DIV/0!</v>
      </c>
      <c r="L86" s="75">
        <f t="shared" si="3"/>
        <v>0</v>
      </c>
      <c r="M86" s="43"/>
      <c r="N86" s="31"/>
    </row>
    <row r="87" spans="1:14" hidden="1" x14ac:dyDescent="0.25">
      <c r="A87" s="92" t="s">
        <v>148</v>
      </c>
      <c r="B87" s="71" t="s">
        <v>149</v>
      </c>
      <c r="C87" s="83">
        <v>0</v>
      </c>
      <c r="D87" s="83">
        <v>0</v>
      </c>
      <c r="E87" s="72"/>
      <c r="F87" s="72"/>
      <c r="G87" s="83">
        <v>0</v>
      </c>
      <c r="H87" s="94" t="e">
        <v>#DIV/0!</v>
      </c>
      <c r="J87" s="72">
        <v>0</v>
      </c>
      <c r="K87" s="74" t="e">
        <f t="shared" si="4"/>
        <v>#DIV/0!</v>
      </c>
      <c r="L87" s="75">
        <f t="shared" si="3"/>
        <v>0</v>
      </c>
      <c r="M87" s="43"/>
      <c r="N87" s="31"/>
    </row>
    <row r="88" spans="1:14" x14ac:dyDescent="0.25">
      <c r="A88" s="99" t="s">
        <v>150</v>
      </c>
      <c r="B88" s="100" t="s">
        <v>151</v>
      </c>
      <c r="C88" s="65">
        <v>5223123214</v>
      </c>
      <c r="D88" s="65">
        <v>5223123214</v>
      </c>
      <c r="E88" s="66">
        <v>6222071</v>
      </c>
      <c r="F88" s="66">
        <v>157111246</v>
      </c>
      <c r="G88" s="65">
        <v>163333317</v>
      </c>
      <c r="H88" s="67">
        <v>3.1271197386690638E-2</v>
      </c>
      <c r="J88" s="66">
        <f>SUM(J89:J96)</f>
        <v>119275044</v>
      </c>
      <c r="K88" s="68">
        <f t="shared" si="4"/>
        <v>0.36938383355364768</v>
      </c>
      <c r="L88" s="69">
        <f t="shared" si="3"/>
        <v>44058273</v>
      </c>
      <c r="M88" s="43"/>
      <c r="N88" s="31"/>
    </row>
    <row r="89" spans="1:14" x14ac:dyDescent="0.25">
      <c r="A89" s="92" t="s">
        <v>152</v>
      </c>
      <c r="B89" s="71" t="s">
        <v>153</v>
      </c>
      <c r="C89" s="83">
        <v>3859275000</v>
      </c>
      <c r="D89" s="83">
        <v>3859275000</v>
      </c>
      <c r="E89" s="72"/>
      <c r="F89" s="72"/>
      <c r="G89" s="83">
        <v>0</v>
      </c>
      <c r="H89" s="94">
        <v>0</v>
      </c>
      <c r="J89" s="72">
        <v>0</v>
      </c>
      <c r="K89" s="74">
        <v>0</v>
      </c>
      <c r="L89" s="75">
        <f t="shared" si="3"/>
        <v>0</v>
      </c>
      <c r="M89" s="43"/>
      <c r="N89" s="31"/>
    </row>
    <row r="90" spans="1:14" x14ac:dyDescent="0.25">
      <c r="A90" s="92" t="s">
        <v>154</v>
      </c>
      <c r="B90" s="71" t="s">
        <v>155</v>
      </c>
      <c r="C90" s="83"/>
      <c r="D90" s="83">
        <v>0</v>
      </c>
      <c r="E90" s="72"/>
      <c r="F90" s="72"/>
      <c r="G90" s="83">
        <v>0</v>
      </c>
      <c r="H90" s="94">
        <v>0</v>
      </c>
      <c r="J90" s="72">
        <v>0</v>
      </c>
      <c r="K90" s="74">
        <v>0</v>
      </c>
      <c r="L90" s="75">
        <f t="shared" si="3"/>
        <v>0</v>
      </c>
      <c r="M90" s="43"/>
      <c r="N90" s="31"/>
    </row>
    <row r="91" spans="1:14" x14ac:dyDescent="0.25">
      <c r="A91" s="92" t="s">
        <v>156</v>
      </c>
      <c r="B91" s="71" t="s">
        <v>157</v>
      </c>
      <c r="C91" s="83">
        <v>372420409</v>
      </c>
      <c r="D91" s="83">
        <v>372420409</v>
      </c>
      <c r="E91" s="72">
        <v>1247362</v>
      </c>
      <c r="F91" s="72">
        <v>145511914</v>
      </c>
      <c r="G91" s="83">
        <v>146759276</v>
      </c>
      <c r="H91" s="94">
        <v>0.3940688331073714</v>
      </c>
      <c r="J91" s="72">
        <v>111221698</v>
      </c>
      <c r="K91" s="74">
        <f t="shared" si="4"/>
        <v>0.31952018930694615</v>
      </c>
      <c r="L91" s="75">
        <f t="shared" si="3"/>
        <v>35537578</v>
      </c>
      <c r="M91" s="43"/>
      <c r="N91" s="31"/>
    </row>
    <row r="92" spans="1:14" x14ac:dyDescent="0.25">
      <c r="A92" s="92" t="s">
        <v>158</v>
      </c>
      <c r="B92" s="71" t="s">
        <v>159</v>
      </c>
      <c r="C92" s="83">
        <v>2500000</v>
      </c>
      <c r="D92" s="83">
        <v>2500000</v>
      </c>
      <c r="E92" s="72"/>
      <c r="F92" s="72"/>
      <c r="G92" s="83">
        <v>0</v>
      </c>
      <c r="H92" s="94">
        <v>0</v>
      </c>
      <c r="J92" s="72">
        <v>0</v>
      </c>
      <c r="K92" s="74">
        <v>0</v>
      </c>
      <c r="L92" s="75">
        <f t="shared" si="3"/>
        <v>0</v>
      </c>
      <c r="M92" s="43"/>
      <c r="N92" s="31"/>
    </row>
    <row r="93" spans="1:14" x14ac:dyDescent="0.25">
      <c r="A93" s="92" t="s">
        <v>160</v>
      </c>
      <c r="B93" s="71" t="s">
        <v>161</v>
      </c>
      <c r="C93" s="83">
        <v>4200000</v>
      </c>
      <c r="D93" s="83">
        <v>4200000</v>
      </c>
      <c r="E93" s="72">
        <v>308000</v>
      </c>
      <c r="F93" s="72"/>
      <c r="G93" s="83">
        <v>308000</v>
      </c>
      <c r="H93" s="94">
        <v>7.3333333333333334E-2</v>
      </c>
      <c r="J93" s="72">
        <v>145300</v>
      </c>
      <c r="K93" s="74">
        <f t="shared" si="4"/>
        <v>1.1197522367515487</v>
      </c>
      <c r="L93" s="75">
        <f t="shared" si="3"/>
        <v>162700</v>
      </c>
      <c r="M93" s="43"/>
      <c r="N93" s="31"/>
    </row>
    <row r="94" spans="1:14" x14ac:dyDescent="0.25">
      <c r="A94" s="92" t="s">
        <v>162</v>
      </c>
      <c r="B94" s="71" t="s">
        <v>163</v>
      </c>
      <c r="C94" s="83">
        <v>8496000</v>
      </c>
      <c r="D94" s="83">
        <v>8496000</v>
      </c>
      <c r="E94" s="72">
        <v>1992584</v>
      </c>
      <c r="F94" s="72">
        <v>217000</v>
      </c>
      <c r="G94" s="83">
        <v>2209584</v>
      </c>
      <c r="H94" s="94">
        <v>0.26007344632768359</v>
      </c>
      <c r="J94" s="72">
        <v>1199000</v>
      </c>
      <c r="K94" s="74">
        <f t="shared" si="4"/>
        <v>0.84285571309424512</v>
      </c>
      <c r="L94" s="75">
        <f t="shared" si="3"/>
        <v>1010584</v>
      </c>
      <c r="M94" s="43"/>
      <c r="N94" s="31"/>
    </row>
    <row r="95" spans="1:14" x14ac:dyDescent="0.25">
      <c r="A95" s="92" t="s">
        <v>164</v>
      </c>
      <c r="B95" s="71" t="s">
        <v>165</v>
      </c>
      <c r="C95" s="83">
        <v>85356031</v>
      </c>
      <c r="D95" s="83">
        <v>85356031</v>
      </c>
      <c r="E95" s="72"/>
      <c r="F95" s="72">
        <v>10472632</v>
      </c>
      <c r="G95" s="83">
        <v>10472632</v>
      </c>
      <c r="H95" s="94">
        <v>0.12269352121117252</v>
      </c>
      <c r="J95" s="72">
        <v>3795577</v>
      </c>
      <c r="K95" s="74">
        <f t="shared" si="4"/>
        <v>1.7591673150090221</v>
      </c>
      <c r="L95" s="75">
        <f t="shared" si="3"/>
        <v>6677055</v>
      </c>
      <c r="M95" s="43"/>
      <c r="N95" s="31"/>
    </row>
    <row r="96" spans="1:14" x14ac:dyDescent="0.25">
      <c r="A96" s="95" t="s">
        <v>166</v>
      </c>
      <c r="B96" s="71" t="s">
        <v>167</v>
      </c>
      <c r="C96" s="83">
        <v>890875774</v>
      </c>
      <c r="D96" s="83">
        <v>890875774</v>
      </c>
      <c r="E96" s="72">
        <v>2674125</v>
      </c>
      <c r="F96" s="72">
        <v>909700</v>
      </c>
      <c r="G96" s="83">
        <v>3583825</v>
      </c>
      <c r="H96" s="94">
        <v>4.0228111534661619E-3</v>
      </c>
      <c r="J96" s="72">
        <v>2913469</v>
      </c>
      <c r="K96" s="74">
        <f t="shared" si="4"/>
        <v>0.2300885988490009</v>
      </c>
      <c r="L96" s="75">
        <f t="shared" si="3"/>
        <v>670356</v>
      </c>
      <c r="M96" s="43"/>
      <c r="N96" s="31"/>
    </row>
    <row r="97" spans="1:14" x14ac:dyDescent="0.25">
      <c r="A97" s="97" t="s">
        <v>168</v>
      </c>
      <c r="B97" s="64" t="s">
        <v>169</v>
      </c>
      <c r="C97" s="65">
        <v>6715955634</v>
      </c>
      <c r="D97" s="65">
        <v>6715955634</v>
      </c>
      <c r="E97" s="66">
        <v>867016886</v>
      </c>
      <c r="F97" s="66">
        <v>500334440</v>
      </c>
      <c r="G97" s="65">
        <v>1367351326</v>
      </c>
      <c r="H97" s="67">
        <v>0.20359743281770465</v>
      </c>
      <c r="J97" s="66">
        <f>+J98+J107</f>
        <v>1223169086</v>
      </c>
      <c r="K97" s="68">
        <f t="shared" si="4"/>
        <v>0.11787596796735911</v>
      </c>
      <c r="L97" s="69">
        <f t="shared" si="3"/>
        <v>144182240</v>
      </c>
      <c r="M97" s="43"/>
      <c r="N97" s="31"/>
    </row>
    <row r="98" spans="1:14" x14ac:dyDescent="0.25">
      <c r="A98" s="95" t="s">
        <v>170</v>
      </c>
      <c r="B98" s="81" t="s">
        <v>171</v>
      </c>
      <c r="C98" s="83">
        <v>247707872</v>
      </c>
      <c r="D98" s="83">
        <v>247707872</v>
      </c>
      <c r="E98" s="72">
        <v>10132114</v>
      </c>
      <c r="F98" s="72">
        <v>15473081</v>
      </c>
      <c r="G98" s="83">
        <v>25605195</v>
      </c>
      <c r="H98" s="94">
        <v>0.1033685154745506</v>
      </c>
      <c r="J98" s="72">
        <f>SUM(J99:J106)</f>
        <v>17501557</v>
      </c>
      <c r="K98" s="74">
        <f t="shared" si="4"/>
        <v>0.46302383267957237</v>
      </c>
      <c r="L98" s="75">
        <f t="shared" si="3"/>
        <v>8103638</v>
      </c>
      <c r="M98" s="43"/>
      <c r="N98" s="31"/>
    </row>
    <row r="99" spans="1:14" x14ac:dyDescent="0.25">
      <c r="A99" s="92" t="s">
        <v>172</v>
      </c>
      <c r="B99" s="71" t="s">
        <v>173</v>
      </c>
      <c r="C99" s="83">
        <v>131088436</v>
      </c>
      <c r="D99" s="83">
        <v>131088436</v>
      </c>
      <c r="E99" s="72"/>
      <c r="F99" s="72">
        <v>5173389</v>
      </c>
      <c r="G99" s="72">
        <v>5173389</v>
      </c>
      <c r="H99" s="94">
        <v>3.9464876978164573E-2</v>
      </c>
      <c r="J99" s="72">
        <v>5753654</v>
      </c>
      <c r="K99" s="74">
        <f t="shared" si="4"/>
        <v>-0.1008515631979261</v>
      </c>
      <c r="L99" s="75">
        <f t="shared" si="3"/>
        <v>-580265</v>
      </c>
      <c r="M99" s="43"/>
      <c r="N99" s="31"/>
    </row>
    <row r="100" spans="1:14" x14ac:dyDescent="0.25">
      <c r="A100" s="92" t="s">
        <v>174</v>
      </c>
      <c r="B100" s="71" t="s">
        <v>175</v>
      </c>
      <c r="C100" s="83">
        <v>30851381</v>
      </c>
      <c r="D100" s="83">
        <v>30851381</v>
      </c>
      <c r="E100" s="72"/>
      <c r="F100" s="72"/>
      <c r="G100" s="72">
        <v>0</v>
      </c>
      <c r="H100" s="94">
        <v>0</v>
      </c>
      <c r="J100" s="72">
        <v>50500</v>
      </c>
      <c r="K100" s="74">
        <f t="shared" si="4"/>
        <v>-1</v>
      </c>
      <c r="L100" s="75">
        <f t="shared" si="3"/>
        <v>-50500</v>
      </c>
      <c r="M100" s="43"/>
      <c r="N100" s="31"/>
    </row>
    <row r="101" spans="1:14" x14ac:dyDescent="0.25">
      <c r="A101" s="92" t="s">
        <v>176</v>
      </c>
      <c r="B101" s="71" t="s">
        <v>177</v>
      </c>
      <c r="C101" s="83">
        <v>38303008</v>
      </c>
      <c r="D101" s="83">
        <v>38303008</v>
      </c>
      <c r="E101" s="72">
        <v>10132114</v>
      </c>
      <c r="F101" s="72">
        <v>573795</v>
      </c>
      <c r="G101" s="72">
        <v>10705909</v>
      </c>
      <c r="H101" s="94">
        <v>0.27950569835141931</v>
      </c>
      <c r="J101" s="72">
        <v>8041056</v>
      </c>
      <c r="K101" s="74">
        <f t="shared" si="4"/>
        <v>0.33140585017689217</v>
      </c>
      <c r="L101" s="75">
        <f t="shared" si="3"/>
        <v>2664853</v>
      </c>
      <c r="M101" s="43"/>
      <c r="N101" s="31"/>
    </row>
    <row r="102" spans="1:14" x14ac:dyDescent="0.25">
      <c r="A102" s="92" t="s">
        <v>178</v>
      </c>
      <c r="B102" s="71" t="s">
        <v>179</v>
      </c>
      <c r="C102" s="83">
        <v>10000</v>
      </c>
      <c r="D102" s="83">
        <v>10000</v>
      </c>
      <c r="E102" s="72"/>
      <c r="F102" s="72"/>
      <c r="G102" s="72">
        <v>0</v>
      </c>
      <c r="H102" s="94">
        <v>0</v>
      </c>
      <c r="J102" s="72">
        <v>0</v>
      </c>
      <c r="K102" s="74">
        <v>0</v>
      </c>
      <c r="L102" s="75">
        <f t="shared" si="3"/>
        <v>0</v>
      </c>
      <c r="M102" s="43"/>
      <c r="N102" s="31"/>
    </row>
    <row r="103" spans="1:14" x14ac:dyDescent="0.25">
      <c r="A103" s="92" t="s">
        <v>180</v>
      </c>
      <c r="B103" s="71" t="s">
        <v>181</v>
      </c>
      <c r="C103" s="83">
        <v>10000</v>
      </c>
      <c r="D103" s="83">
        <v>10000</v>
      </c>
      <c r="E103" s="72"/>
      <c r="F103" s="72"/>
      <c r="G103" s="72">
        <v>0</v>
      </c>
      <c r="H103" s="94">
        <v>0</v>
      </c>
      <c r="J103" s="72">
        <v>0</v>
      </c>
      <c r="K103" s="74">
        <v>0</v>
      </c>
      <c r="L103" s="75">
        <f t="shared" si="3"/>
        <v>0</v>
      </c>
      <c r="M103" s="43"/>
      <c r="N103" s="31"/>
    </row>
    <row r="104" spans="1:14" x14ac:dyDescent="0.25">
      <c r="A104" s="92" t="s">
        <v>182</v>
      </c>
      <c r="B104" s="71" t="s">
        <v>183</v>
      </c>
      <c r="C104" s="83">
        <v>0</v>
      </c>
      <c r="D104" s="83">
        <v>0</v>
      </c>
      <c r="E104" s="72"/>
      <c r="F104" s="72"/>
      <c r="G104" s="72">
        <v>0</v>
      </c>
      <c r="H104" s="94">
        <v>0</v>
      </c>
      <c r="J104" s="72">
        <v>0</v>
      </c>
      <c r="K104" s="74">
        <v>0</v>
      </c>
      <c r="L104" s="75">
        <f t="shared" si="3"/>
        <v>0</v>
      </c>
      <c r="M104" s="43"/>
      <c r="N104" s="31"/>
    </row>
    <row r="105" spans="1:14" x14ac:dyDescent="0.25">
      <c r="A105" s="92" t="s">
        <v>184</v>
      </c>
      <c r="B105" s="71" t="s">
        <v>185</v>
      </c>
      <c r="C105" s="83">
        <v>0</v>
      </c>
      <c r="D105" s="83">
        <v>0</v>
      </c>
      <c r="E105" s="72"/>
      <c r="F105" s="72"/>
      <c r="G105" s="72">
        <v>0</v>
      </c>
      <c r="H105" s="94">
        <v>0</v>
      </c>
      <c r="J105" s="72">
        <v>0</v>
      </c>
      <c r="K105" s="74">
        <v>0</v>
      </c>
      <c r="L105" s="75">
        <f t="shared" si="3"/>
        <v>0</v>
      </c>
      <c r="M105" s="43"/>
      <c r="N105" s="31"/>
    </row>
    <row r="106" spans="1:14" x14ac:dyDescent="0.25">
      <c r="A106" s="92" t="s">
        <v>186</v>
      </c>
      <c r="B106" s="71" t="s">
        <v>116</v>
      </c>
      <c r="C106" s="83">
        <v>47445047</v>
      </c>
      <c r="D106" s="83">
        <v>47445047</v>
      </c>
      <c r="E106" s="72"/>
      <c r="F106" s="72">
        <v>9725897</v>
      </c>
      <c r="G106" s="72">
        <v>9725897</v>
      </c>
      <c r="H106" s="94">
        <v>0.20499288366180773</v>
      </c>
      <c r="J106" s="72">
        <v>3656347</v>
      </c>
      <c r="K106" s="74">
        <f t="shared" si="4"/>
        <v>1.6600038234883066</v>
      </c>
      <c r="L106" s="75">
        <f t="shared" si="3"/>
        <v>6069550</v>
      </c>
      <c r="M106" s="43"/>
      <c r="N106" s="31"/>
    </row>
    <row r="107" spans="1:14" x14ac:dyDescent="0.25">
      <c r="A107" s="97" t="s">
        <v>187</v>
      </c>
      <c r="B107" s="64" t="s">
        <v>188</v>
      </c>
      <c r="C107" s="65">
        <v>6468247762</v>
      </c>
      <c r="D107" s="65">
        <v>6468247762</v>
      </c>
      <c r="E107" s="66">
        <v>856884772</v>
      </c>
      <c r="F107" s="66">
        <v>484861359</v>
      </c>
      <c r="G107" s="65">
        <v>1341746131</v>
      </c>
      <c r="H107" s="67">
        <v>0.20743579720037322</v>
      </c>
      <c r="J107" s="66">
        <f>+J108+J154+J159+J164</f>
        <v>1205667529</v>
      </c>
      <c r="K107" s="68">
        <f t="shared" si="4"/>
        <v>0.11286577661493946</v>
      </c>
      <c r="L107" s="69">
        <f t="shared" si="3"/>
        <v>136078602</v>
      </c>
      <c r="M107" s="43"/>
      <c r="N107" s="31"/>
    </row>
    <row r="108" spans="1:14" x14ac:dyDescent="0.25">
      <c r="A108" s="97" t="s">
        <v>189</v>
      </c>
      <c r="B108" s="64" t="s">
        <v>190</v>
      </c>
      <c r="C108" s="65">
        <v>3821936122</v>
      </c>
      <c r="D108" s="65">
        <v>3821936122</v>
      </c>
      <c r="E108" s="66">
        <v>686198749</v>
      </c>
      <c r="F108" s="66">
        <v>274599272</v>
      </c>
      <c r="G108" s="66">
        <v>960798021</v>
      </c>
      <c r="H108" s="67">
        <v>0.2513903922855778</v>
      </c>
      <c r="J108" s="66">
        <f>SUM(J109:J153)</f>
        <v>832717895</v>
      </c>
      <c r="K108" s="68">
        <f t="shared" si="4"/>
        <v>0.15380974369477185</v>
      </c>
      <c r="L108" s="69">
        <f t="shared" si="3"/>
        <v>128080126</v>
      </c>
      <c r="M108" s="43"/>
      <c r="N108" s="31"/>
    </row>
    <row r="109" spans="1:14" x14ac:dyDescent="0.25">
      <c r="A109" s="95" t="s">
        <v>191</v>
      </c>
      <c r="B109" s="71" t="s">
        <v>192</v>
      </c>
      <c r="C109" s="83">
        <v>458643222</v>
      </c>
      <c r="D109" s="83">
        <v>458643222</v>
      </c>
      <c r="E109" s="72">
        <v>80982900</v>
      </c>
      <c r="F109" s="72">
        <v>25855200</v>
      </c>
      <c r="G109" s="83">
        <v>106838100</v>
      </c>
      <c r="H109" s="94">
        <v>0.23294381095203451</v>
      </c>
      <c r="J109" s="72">
        <v>64872130</v>
      </c>
      <c r="K109" s="74">
        <f t="shared" si="4"/>
        <v>0.64690291501142316</v>
      </c>
      <c r="L109" s="75">
        <f t="shared" si="3"/>
        <v>41965970</v>
      </c>
      <c r="M109" s="43"/>
      <c r="N109" s="31"/>
    </row>
    <row r="110" spans="1:14" x14ac:dyDescent="0.25">
      <c r="A110" s="95" t="s">
        <v>193</v>
      </c>
      <c r="B110" s="71" t="s">
        <v>194</v>
      </c>
      <c r="C110" s="83">
        <v>1000000</v>
      </c>
      <c r="D110" s="83">
        <v>1000000</v>
      </c>
      <c r="E110" s="72">
        <v>143550</v>
      </c>
      <c r="F110" s="72"/>
      <c r="G110" s="83">
        <v>143550</v>
      </c>
      <c r="H110" s="94">
        <v>0.14355000000000001</v>
      </c>
      <c r="J110" s="72">
        <v>4826462</v>
      </c>
      <c r="K110" s="74">
        <f t="shared" si="4"/>
        <v>-0.97025771672914862</v>
      </c>
      <c r="L110" s="75">
        <f t="shared" si="3"/>
        <v>-4682912</v>
      </c>
      <c r="M110" s="43"/>
      <c r="N110" s="31"/>
    </row>
    <row r="111" spans="1:14" x14ac:dyDescent="0.25">
      <c r="A111" s="92" t="s">
        <v>195</v>
      </c>
      <c r="B111" s="71" t="s">
        <v>196</v>
      </c>
      <c r="C111" s="83"/>
      <c r="D111" s="83">
        <v>0</v>
      </c>
      <c r="E111" s="72"/>
      <c r="F111" s="72"/>
      <c r="G111" s="83">
        <v>0</v>
      </c>
      <c r="H111" s="94">
        <v>0</v>
      </c>
      <c r="J111" s="101"/>
      <c r="K111" s="85">
        <v>0</v>
      </c>
      <c r="L111" s="75">
        <f t="shared" si="3"/>
        <v>0</v>
      </c>
      <c r="M111" s="43"/>
      <c r="N111" s="31"/>
    </row>
    <row r="112" spans="1:14" x14ac:dyDescent="0.25">
      <c r="A112" s="92" t="s">
        <v>197</v>
      </c>
      <c r="B112" s="71" t="s">
        <v>198</v>
      </c>
      <c r="C112" s="83">
        <v>142413932</v>
      </c>
      <c r="D112" s="83">
        <v>142413932</v>
      </c>
      <c r="E112" s="72">
        <v>29315743</v>
      </c>
      <c r="F112" s="72">
        <v>4205150</v>
      </c>
      <c r="G112" s="83">
        <v>33520893</v>
      </c>
      <c r="H112" s="94">
        <v>0.23537650094514628</v>
      </c>
      <c r="J112" s="72">
        <v>22546232</v>
      </c>
      <c r="K112" s="74">
        <f t="shared" si="4"/>
        <v>0.48676253309200401</v>
      </c>
      <c r="L112" s="75">
        <f t="shared" si="3"/>
        <v>10974661</v>
      </c>
      <c r="M112" s="43"/>
      <c r="N112" s="31"/>
    </row>
    <row r="113" spans="1:14" x14ac:dyDescent="0.25">
      <c r="A113" s="92" t="s">
        <v>199</v>
      </c>
      <c r="B113" s="71" t="s">
        <v>200</v>
      </c>
      <c r="C113" s="83"/>
      <c r="D113" s="83">
        <v>0</v>
      </c>
      <c r="E113" s="72">
        <v>28227151</v>
      </c>
      <c r="F113" s="72"/>
      <c r="G113" s="83">
        <v>28227151</v>
      </c>
      <c r="H113" s="94">
        <v>0</v>
      </c>
      <c r="J113" s="72">
        <v>25029550</v>
      </c>
      <c r="K113" s="74">
        <f t="shared" si="4"/>
        <v>0.12775303591155263</v>
      </c>
      <c r="L113" s="75">
        <f t="shared" si="3"/>
        <v>3197601</v>
      </c>
      <c r="M113" s="43"/>
      <c r="N113" s="31"/>
    </row>
    <row r="114" spans="1:14" x14ac:dyDescent="0.25">
      <c r="A114" s="92" t="s">
        <v>201</v>
      </c>
      <c r="B114" s="71" t="s">
        <v>202</v>
      </c>
      <c r="C114" s="83"/>
      <c r="D114" s="83">
        <v>0</v>
      </c>
      <c r="E114" s="72"/>
      <c r="F114" s="72"/>
      <c r="G114" s="83">
        <v>0</v>
      </c>
      <c r="H114" s="94">
        <v>0</v>
      </c>
      <c r="J114" s="101"/>
      <c r="K114" s="85">
        <v>0</v>
      </c>
      <c r="L114" s="75">
        <f t="shared" si="3"/>
        <v>0</v>
      </c>
      <c r="M114" s="43"/>
      <c r="N114" s="31"/>
    </row>
    <row r="115" spans="1:14" x14ac:dyDescent="0.25">
      <c r="A115" s="92" t="s">
        <v>203</v>
      </c>
      <c r="B115" s="71" t="s">
        <v>204</v>
      </c>
      <c r="C115" s="83">
        <v>250000</v>
      </c>
      <c r="D115" s="83">
        <v>250000</v>
      </c>
      <c r="E115" s="72"/>
      <c r="F115" s="72"/>
      <c r="G115" s="83">
        <v>0</v>
      </c>
      <c r="H115" s="94">
        <v>0</v>
      </c>
      <c r="J115" s="101"/>
      <c r="K115" s="85">
        <v>0</v>
      </c>
      <c r="L115" s="75">
        <f t="shared" si="3"/>
        <v>0</v>
      </c>
      <c r="M115" s="43"/>
      <c r="N115" s="31"/>
    </row>
    <row r="116" spans="1:14" x14ac:dyDescent="0.25">
      <c r="A116" s="92" t="s">
        <v>205</v>
      </c>
      <c r="B116" s="71" t="s">
        <v>206</v>
      </c>
      <c r="C116" s="83">
        <v>84471069</v>
      </c>
      <c r="D116" s="83">
        <v>84471069</v>
      </c>
      <c r="E116" s="72"/>
      <c r="F116" s="72">
        <v>20945082</v>
      </c>
      <c r="G116" s="83">
        <v>20945082</v>
      </c>
      <c r="H116" s="94">
        <v>0.24795568764496162</v>
      </c>
      <c r="J116" s="72">
        <v>16290669</v>
      </c>
      <c r="K116" s="74">
        <f t="shared" si="4"/>
        <v>0.28571036585421994</v>
      </c>
      <c r="L116" s="75">
        <f t="shared" si="3"/>
        <v>4654413</v>
      </c>
      <c r="M116" s="43"/>
      <c r="N116" s="31"/>
    </row>
    <row r="117" spans="1:14" x14ac:dyDescent="0.25">
      <c r="A117" s="92" t="s">
        <v>207</v>
      </c>
      <c r="B117" s="71" t="s">
        <v>208</v>
      </c>
      <c r="C117" s="83">
        <v>791208109</v>
      </c>
      <c r="D117" s="83">
        <v>791208109</v>
      </c>
      <c r="E117" s="72">
        <v>6317850</v>
      </c>
      <c r="F117" s="72">
        <v>112238685</v>
      </c>
      <c r="G117" s="72">
        <v>118556535</v>
      </c>
      <c r="H117" s="73">
        <v>0.14984241649120913</v>
      </c>
      <c r="J117" s="72">
        <v>140616787</v>
      </c>
      <c r="K117" s="74">
        <f t="shared" si="4"/>
        <v>-0.15688206558154394</v>
      </c>
      <c r="L117" s="75">
        <f t="shared" si="3"/>
        <v>-22060252</v>
      </c>
      <c r="M117" s="43"/>
      <c r="N117" s="31"/>
    </row>
    <row r="118" spans="1:14" hidden="1" x14ac:dyDescent="0.25">
      <c r="A118" s="92" t="s">
        <v>209</v>
      </c>
      <c r="B118" s="71" t="s">
        <v>210</v>
      </c>
      <c r="C118" s="83"/>
      <c r="D118" s="83">
        <v>0</v>
      </c>
      <c r="E118" s="72"/>
      <c r="F118" s="72"/>
      <c r="G118" s="72">
        <v>0</v>
      </c>
      <c r="H118" s="73" t="e">
        <v>#DIV/0!</v>
      </c>
      <c r="J118" s="101"/>
      <c r="K118" s="85" t="e">
        <f t="shared" si="4"/>
        <v>#DIV/0!</v>
      </c>
      <c r="L118" s="75">
        <f t="shared" si="3"/>
        <v>0</v>
      </c>
      <c r="M118" s="43"/>
      <c r="N118" s="31"/>
    </row>
    <row r="119" spans="1:14" hidden="1" x14ac:dyDescent="0.25">
      <c r="A119" s="92" t="s">
        <v>211</v>
      </c>
      <c r="B119" s="71" t="s">
        <v>212</v>
      </c>
      <c r="C119" s="83"/>
      <c r="D119" s="83">
        <v>0</v>
      </c>
      <c r="E119" s="72"/>
      <c r="F119" s="72"/>
      <c r="G119" s="72">
        <v>0</v>
      </c>
      <c r="H119" s="73" t="e">
        <v>#DIV/0!</v>
      </c>
      <c r="J119" s="101"/>
      <c r="K119" s="85" t="e">
        <f t="shared" si="4"/>
        <v>#DIV/0!</v>
      </c>
      <c r="L119" s="75">
        <f t="shared" si="3"/>
        <v>0</v>
      </c>
      <c r="M119" s="43"/>
      <c r="N119" s="31"/>
    </row>
    <row r="120" spans="1:14" hidden="1" x14ac:dyDescent="0.25">
      <c r="A120" s="92" t="s">
        <v>213</v>
      </c>
      <c r="B120" s="71" t="s">
        <v>214</v>
      </c>
      <c r="C120" s="83"/>
      <c r="D120" s="83">
        <v>0</v>
      </c>
      <c r="E120" s="72"/>
      <c r="F120" s="72"/>
      <c r="G120" s="72">
        <v>0</v>
      </c>
      <c r="H120" s="73" t="e">
        <v>#DIV/0!</v>
      </c>
      <c r="J120" s="101"/>
      <c r="K120" s="85" t="e">
        <f t="shared" si="4"/>
        <v>#DIV/0!</v>
      </c>
      <c r="L120" s="75">
        <f t="shared" si="3"/>
        <v>0</v>
      </c>
      <c r="M120" s="43"/>
      <c r="N120" s="31"/>
    </row>
    <row r="121" spans="1:14" hidden="1" x14ac:dyDescent="0.25">
      <c r="A121" s="92" t="s">
        <v>215</v>
      </c>
      <c r="B121" s="71" t="s">
        <v>216</v>
      </c>
      <c r="C121" s="83"/>
      <c r="D121" s="83">
        <v>0</v>
      </c>
      <c r="E121" s="72"/>
      <c r="F121" s="72"/>
      <c r="G121" s="72">
        <v>0</v>
      </c>
      <c r="H121" s="73" t="e">
        <v>#DIV/0!</v>
      </c>
      <c r="J121" s="101"/>
      <c r="K121" s="85" t="e">
        <f t="shared" si="4"/>
        <v>#DIV/0!</v>
      </c>
      <c r="L121" s="75">
        <f t="shared" si="3"/>
        <v>0</v>
      </c>
      <c r="M121" s="43"/>
      <c r="N121" s="31"/>
    </row>
    <row r="122" spans="1:14" hidden="1" x14ac:dyDescent="0.25">
      <c r="A122" s="92" t="s">
        <v>217</v>
      </c>
      <c r="B122" s="71" t="s">
        <v>218</v>
      </c>
      <c r="C122" s="83"/>
      <c r="D122" s="83">
        <v>0</v>
      </c>
      <c r="E122" s="72"/>
      <c r="F122" s="72"/>
      <c r="G122" s="72">
        <v>0</v>
      </c>
      <c r="H122" s="73" t="e">
        <v>#DIV/0!</v>
      </c>
      <c r="J122" s="101"/>
      <c r="K122" s="85" t="e">
        <f t="shared" si="4"/>
        <v>#DIV/0!</v>
      </c>
      <c r="L122" s="75">
        <f t="shared" si="3"/>
        <v>0</v>
      </c>
      <c r="M122" s="43"/>
      <c r="N122" s="31"/>
    </row>
    <row r="123" spans="1:14" hidden="1" x14ac:dyDescent="0.25">
      <c r="A123" s="92" t="s">
        <v>219</v>
      </c>
      <c r="B123" s="71" t="s">
        <v>220</v>
      </c>
      <c r="C123" s="83"/>
      <c r="D123" s="83">
        <v>0</v>
      </c>
      <c r="E123" s="72"/>
      <c r="F123" s="72"/>
      <c r="G123" s="72">
        <v>0</v>
      </c>
      <c r="H123" s="73" t="e">
        <v>#DIV/0!</v>
      </c>
      <c r="J123" s="101"/>
      <c r="K123" s="85" t="e">
        <f t="shared" si="4"/>
        <v>#DIV/0!</v>
      </c>
      <c r="L123" s="75">
        <f t="shared" si="3"/>
        <v>0</v>
      </c>
      <c r="M123" s="43"/>
      <c r="N123" s="31"/>
    </row>
    <row r="124" spans="1:14" x14ac:dyDescent="0.25">
      <c r="A124" s="92" t="s">
        <v>221</v>
      </c>
      <c r="B124" s="71" t="s">
        <v>222</v>
      </c>
      <c r="C124" s="83">
        <v>8566334</v>
      </c>
      <c r="D124" s="83">
        <v>8566334</v>
      </c>
      <c r="E124" s="72"/>
      <c r="F124" s="72"/>
      <c r="G124" s="72">
        <v>0</v>
      </c>
      <c r="H124" s="73">
        <v>0</v>
      </c>
      <c r="J124" s="101"/>
      <c r="K124" s="85">
        <v>0</v>
      </c>
      <c r="L124" s="75">
        <f t="shared" si="3"/>
        <v>0</v>
      </c>
      <c r="M124" s="43"/>
      <c r="N124" s="31"/>
    </row>
    <row r="125" spans="1:14" x14ac:dyDescent="0.25">
      <c r="A125" s="92" t="s">
        <v>223</v>
      </c>
      <c r="B125" s="71" t="s">
        <v>224</v>
      </c>
      <c r="C125" s="83">
        <v>300000</v>
      </c>
      <c r="D125" s="83">
        <v>300000</v>
      </c>
      <c r="E125" s="72">
        <v>0</v>
      </c>
      <c r="F125" s="72"/>
      <c r="G125" s="72">
        <v>0</v>
      </c>
      <c r="H125" s="73">
        <v>0</v>
      </c>
      <c r="J125" s="101">
        <v>0</v>
      </c>
      <c r="K125" s="85">
        <v>0</v>
      </c>
      <c r="L125" s="75">
        <f t="shared" si="3"/>
        <v>0</v>
      </c>
      <c r="M125" s="43"/>
      <c r="N125" s="31"/>
    </row>
    <row r="126" spans="1:14" x14ac:dyDescent="0.25">
      <c r="A126" s="92" t="s">
        <v>225</v>
      </c>
      <c r="B126" s="71" t="s">
        <v>226</v>
      </c>
      <c r="C126" s="83">
        <v>900000</v>
      </c>
      <c r="D126" s="83">
        <v>900000</v>
      </c>
      <c r="E126" s="72">
        <v>328000</v>
      </c>
      <c r="F126" s="72"/>
      <c r="G126" s="72">
        <v>328000</v>
      </c>
      <c r="H126" s="73">
        <v>0.36444444444444446</v>
      </c>
      <c r="J126" s="72">
        <v>351000</v>
      </c>
      <c r="K126" s="85">
        <f t="shared" si="4"/>
        <v>-6.5527065527065553E-2</v>
      </c>
      <c r="L126" s="75">
        <f t="shared" si="3"/>
        <v>-23000</v>
      </c>
      <c r="M126" s="43"/>
      <c r="N126" s="31"/>
    </row>
    <row r="127" spans="1:14" x14ac:dyDescent="0.25">
      <c r="A127" s="92" t="s">
        <v>227</v>
      </c>
      <c r="B127" s="71" t="s">
        <v>228</v>
      </c>
      <c r="C127" s="83">
        <v>1543591640</v>
      </c>
      <c r="D127" s="83">
        <v>1543591640</v>
      </c>
      <c r="E127" s="72">
        <v>487185441</v>
      </c>
      <c r="F127" s="72"/>
      <c r="G127" s="72">
        <v>487185441</v>
      </c>
      <c r="H127" s="73">
        <v>0.3156180873070808</v>
      </c>
      <c r="J127" s="72">
        <v>397817301</v>
      </c>
      <c r="K127" s="74">
        <f t="shared" si="4"/>
        <v>0.22464618752214593</v>
      </c>
      <c r="L127" s="75">
        <f t="shared" si="3"/>
        <v>89368140</v>
      </c>
      <c r="M127" s="43"/>
      <c r="N127" s="31"/>
    </row>
    <row r="128" spans="1:14" x14ac:dyDescent="0.25">
      <c r="A128" s="92" t="s">
        <v>229</v>
      </c>
      <c r="B128" s="71" t="s">
        <v>230</v>
      </c>
      <c r="C128" s="83">
        <v>0</v>
      </c>
      <c r="D128" s="83">
        <v>0</v>
      </c>
      <c r="E128" s="72"/>
      <c r="F128" s="72"/>
      <c r="G128" s="72">
        <v>0</v>
      </c>
      <c r="H128" s="73">
        <v>0</v>
      </c>
      <c r="J128" s="101"/>
      <c r="K128" s="85">
        <v>0</v>
      </c>
      <c r="L128" s="75">
        <f t="shared" si="3"/>
        <v>0</v>
      </c>
      <c r="M128" s="43"/>
      <c r="N128" s="31"/>
    </row>
    <row r="129" spans="1:14" x14ac:dyDescent="0.25">
      <c r="A129" s="92" t="s">
        <v>231</v>
      </c>
      <c r="B129" s="71" t="s">
        <v>232</v>
      </c>
      <c r="C129" s="83"/>
      <c r="D129" s="83">
        <v>0</v>
      </c>
      <c r="E129" s="72"/>
      <c r="F129" s="72"/>
      <c r="G129" s="72">
        <v>0</v>
      </c>
      <c r="H129" s="73">
        <v>0</v>
      </c>
      <c r="J129" s="101"/>
      <c r="K129" s="85">
        <v>0</v>
      </c>
      <c r="L129" s="75">
        <f t="shared" si="3"/>
        <v>0</v>
      </c>
      <c r="M129" s="43"/>
      <c r="N129" s="31"/>
    </row>
    <row r="130" spans="1:14" hidden="1" x14ac:dyDescent="0.25">
      <c r="A130" s="92" t="s">
        <v>233</v>
      </c>
      <c r="B130" s="71" t="s">
        <v>234</v>
      </c>
      <c r="C130" s="83"/>
      <c r="D130" s="83">
        <v>0</v>
      </c>
      <c r="E130" s="72"/>
      <c r="F130" s="72"/>
      <c r="G130" s="72">
        <v>0</v>
      </c>
      <c r="H130" s="73" t="e">
        <v>#DIV/0!</v>
      </c>
      <c r="J130" s="101"/>
      <c r="K130" s="85" t="e">
        <f t="shared" si="4"/>
        <v>#DIV/0!</v>
      </c>
      <c r="L130" s="75">
        <f t="shared" si="3"/>
        <v>0</v>
      </c>
      <c r="M130" s="43"/>
      <c r="N130" s="31"/>
    </row>
    <row r="131" spans="1:14" hidden="1" x14ac:dyDescent="0.25">
      <c r="A131" s="92" t="s">
        <v>235</v>
      </c>
      <c r="B131" s="71" t="s">
        <v>236</v>
      </c>
      <c r="C131" s="83"/>
      <c r="D131" s="83">
        <v>0</v>
      </c>
      <c r="E131" s="72"/>
      <c r="F131" s="72"/>
      <c r="G131" s="72">
        <v>0</v>
      </c>
      <c r="H131" s="73" t="e">
        <v>#DIV/0!</v>
      </c>
      <c r="J131" s="101"/>
      <c r="K131" s="85" t="e">
        <f t="shared" si="4"/>
        <v>#DIV/0!</v>
      </c>
      <c r="L131" s="75">
        <f t="shared" si="3"/>
        <v>0</v>
      </c>
      <c r="M131" s="43"/>
      <c r="N131" s="31"/>
    </row>
    <row r="132" spans="1:14" hidden="1" x14ac:dyDescent="0.25">
      <c r="A132" s="92" t="s">
        <v>237</v>
      </c>
      <c r="B132" s="71" t="s">
        <v>238</v>
      </c>
      <c r="C132" s="83"/>
      <c r="D132" s="83">
        <v>0</v>
      </c>
      <c r="E132" s="72"/>
      <c r="F132" s="72"/>
      <c r="G132" s="72">
        <v>0</v>
      </c>
      <c r="H132" s="73" t="e">
        <v>#DIV/0!</v>
      </c>
      <c r="J132" s="101"/>
      <c r="K132" s="85" t="e">
        <f t="shared" si="4"/>
        <v>#DIV/0!</v>
      </c>
      <c r="L132" s="75">
        <f t="shared" si="3"/>
        <v>0</v>
      </c>
      <c r="M132" s="43"/>
      <c r="N132" s="31"/>
    </row>
    <row r="133" spans="1:14" hidden="1" x14ac:dyDescent="0.25">
      <c r="A133" s="92" t="s">
        <v>239</v>
      </c>
      <c r="B133" s="71" t="s">
        <v>240</v>
      </c>
      <c r="C133" s="83"/>
      <c r="D133" s="83">
        <v>0</v>
      </c>
      <c r="E133" s="72"/>
      <c r="F133" s="72"/>
      <c r="G133" s="72">
        <v>0</v>
      </c>
      <c r="H133" s="73" t="e">
        <v>#DIV/0!</v>
      </c>
      <c r="J133" s="101"/>
      <c r="K133" s="85" t="e">
        <f t="shared" si="4"/>
        <v>#DIV/0!</v>
      </c>
      <c r="L133" s="75">
        <f t="shared" si="3"/>
        <v>0</v>
      </c>
      <c r="M133" s="43"/>
      <c r="N133" s="31"/>
    </row>
    <row r="134" spans="1:14" hidden="1" x14ac:dyDescent="0.25">
      <c r="A134" s="92" t="s">
        <v>241</v>
      </c>
      <c r="B134" s="71" t="s">
        <v>242</v>
      </c>
      <c r="C134" s="83"/>
      <c r="D134" s="83">
        <v>0</v>
      </c>
      <c r="E134" s="72"/>
      <c r="F134" s="72"/>
      <c r="G134" s="72">
        <v>0</v>
      </c>
      <c r="H134" s="73" t="e">
        <v>#DIV/0!</v>
      </c>
      <c r="J134" s="101"/>
      <c r="K134" s="85" t="e">
        <f t="shared" si="4"/>
        <v>#DIV/0!</v>
      </c>
      <c r="L134" s="75">
        <f t="shared" si="3"/>
        <v>0</v>
      </c>
      <c r="M134" s="43"/>
      <c r="N134" s="31"/>
    </row>
    <row r="135" spans="1:14" hidden="1" x14ac:dyDescent="0.25">
      <c r="A135" s="92" t="s">
        <v>243</v>
      </c>
      <c r="B135" s="71" t="s">
        <v>244</v>
      </c>
      <c r="C135" s="83"/>
      <c r="D135" s="83">
        <v>0</v>
      </c>
      <c r="E135" s="72"/>
      <c r="F135" s="72"/>
      <c r="G135" s="72">
        <v>0</v>
      </c>
      <c r="H135" s="73" t="e">
        <v>#DIV/0!</v>
      </c>
      <c r="J135" s="101"/>
      <c r="K135" s="85" t="e">
        <f t="shared" si="4"/>
        <v>#DIV/0!</v>
      </c>
      <c r="L135" s="75">
        <f t="shared" si="3"/>
        <v>0</v>
      </c>
      <c r="M135" s="43"/>
      <c r="N135" s="31"/>
    </row>
    <row r="136" spans="1:14" hidden="1" x14ac:dyDescent="0.25">
      <c r="A136" s="92" t="s">
        <v>245</v>
      </c>
      <c r="B136" s="71" t="s">
        <v>246</v>
      </c>
      <c r="C136" s="83"/>
      <c r="D136" s="83">
        <v>0</v>
      </c>
      <c r="E136" s="72"/>
      <c r="F136" s="72"/>
      <c r="G136" s="72">
        <v>0</v>
      </c>
      <c r="H136" s="73" t="e">
        <v>#DIV/0!</v>
      </c>
      <c r="J136" s="101"/>
      <c r="K136" s="85" t="e">
        <f t="shared" si="4"/>
        <v>#DIV/0!</v>
      </c>
      <c r="L136" s="75">
        <f t="shared" si="3"/>
        <v>0</v>
      </c>
      <c r="M136" s="43"/>
      <c r="N136" s="31"/>
    </row>
    <row r="137" spans="1:14" hidden="1" x14ac:dyDescent="0.25">
      <c r="A137" s="92" t="s">
        <v>247</v>
      </c>
      <c r="B137" s="71" t="s">
        <v>248</v>
      </c>
      <c r="C137" s="83"/>
      <c r="D137" s="83">
        <v>0</v>
      </c>
      <c r="E137" s="72"/>
      <c r="F137" s="72"/>
      <c r="G137" s="72">
        <v>0</v>
      </c>
      <c r="H137" s="73" t="e">
        <v>#DIV/0!</v>
      </c>
      <c r="J137" s="101"/>
      <c r="K137" s="85" t="e">
        <f t="shared" si="4"/>
        <v>#DIV/0!</v>
      </c>
      <c r="L137" s="75">
        <f t="shared" si="3"/>
        <v>0</v>
      </c>
      <c r="M137" s="43"/>
      <c r="N137" s="31"/>
    </row>
    <row r="138" spans="1:14" hidden="1" x14ac:dyDescent="0.25">
      <c r="A138" s="92" t="s">
        <v>249</v>
      </c>
      <c r="B138" s="71" t="s">
        <v>250</v>
      </c>
      <c r="C138" s="83"/>
      <c r="D138" s="83">
        <v>0</v>
      </c>
      <c r="E138" s="72"/>
      <c r="F138" s="72"/>
      <c r="G138" s="72">
        <v>0</v>
      </c>
      <c r="H138" s="73" t="e">
        <v>#DIV/0!</v>
      </c>
      <c r="J138" s="101"/>
      <c r="K138" s="85" t="e">
        <f t="shared" si="4"/>
        <v>#DIV/0!</v>
      </c>
      <c r="L138" s="75">
        <f t="shared" ref="L138:L201" si="5">+G138-J138</f>
        <v>0</v>
      </c>
      <c r="M138" s="43"/>
      <c r="N138" s="31"/>
    </row>
    <row r="139" spans="1:14" hidden="1" x14ac:dyDescent="0.25">
      <c r="A139" s="92" t="s">
        <v>251</v>
      </c>
      <c r="B139" s="71" t="s">
        <v>252</v>
      </c>
      <c r="C139" s="83"/>
      <c r="D139" s="83">
        <v>0</v>
      </c>
      <c r="E139" s="72"/>
      <c r="F139" s="72"/>
      <c r="G139" s="72">
        <v>0</v>
      </c>
      <c r="H139" s="73" t="e">
        <v>#DIV/0!</v>
      </c>
      <c r="J139" s="101"/>
      <c r="K139" s="85" t="e">
        <f t="shared" ref="K139:K201" si="6">+G139/J139-1</f>
        <v>#DIV/0!</v>
      </c>
      <c r="L139" s="75">
        <f t="shared" si="5"/>
        <v>0</v>
      </c>
      <c r="M139" s="43"/>
      <c r="N139" s="31"/>
    </row>
    <row r="140" spans="1:14" hidden="1" x14ac:dyDescent="0.25">
      <c r="A140" s="92" t="s">
        <v>253</v>
      </c>
      <c r="B140" s="71" t="s">
        <v>254</v>
      </c>
      <c r="C140" s="83"/>
      <c r="D140" s="83">
        <v>0</v>
      </c>
      <c r="E140" s="72"/>
      <c r="F140" s="72"/>
      <c r="G140" s="72">
        <v>0</v>
      </c>
      <c r="H140" s="73" t="e">
        <v>#DIV/0!</v>
      </c>
      <c r="J140" s="101"/>
      <c r="K140" s="85" t="e">
        <f t="shared" si="6"/>
        <v>#DIV/0!</v>
      </c>
      <c r="L140" s="75">
        <f t="shared" si="5"/>
        <v>0</v>
      </c>
      <c r="M140" s="43"/>
      <c r="N140" s="31"/>
    </row>
    <row r="141" spans="1:14" hidden="1" x14ac:dyDescent="0.25">
      <c r="A141" s="92" t="s">
        <v>255</v>
      </c>
      <c r="B141" s="71" t="s">
        <v>256</v>
      </c>
      <c r="C141" s="83"/>
      <c r="D141" s="83">
        <v>0</v>
      </c>
      <c r="E141" s="72"/>
      <c r="F141" s="72"/>
      <c r="G141" s="72">
        <v>0</v>
      </c>
      <c r="H141" s="73" t="e">
        <v>#DIV/0!</v>
      </c>
      <c r="J141" s="101"/>
      <c r="K141" s="85" t="e">
        <f t="shared" si="6"/>
        <v>#DIV/0!</v>
      </c>
      <c r="L141" s="75">
        <f t="shared" si="5"/>
        <v>0</v>
      </c>
      <c r="M141" s="43"/>
      <c r="N141" s="31"/>
    </row>
    <row r="142" spans="1:14" hidden="1" x14ac:dyDescent="0.25">
      <c r="A142" s="92" t="s">
        <v>257</v>
      </c>
      <c r="B142" s="71" t="s">
        <v>258</v>
      </c>
      <c r="C142" s="83"/>
      <c r="D142" s="83">
        <v>0</v>
      </c>
      <c r="E142" s="72"/>
      <c r="F142" s="72"/>
      <c r="G142" s="72">
        <v>0</v>
      </c>
      <c r="H142" s="73" t="e">
        <v>#DIV/0!</v>
      </c>
      <c r="J142" s="101"/>
      <c r="K142" s="85" t="e">
        <f t="shared" si="6"/>
        <v>#DIV/0!</v>
      </c>
      <c r="L142" s="75">
        <f t="shared" si="5"/>
        <v>0</v>
      </c>
      <c r="M142" s="43"/>
      <c r="N142" s="31"/>
    </row>
    <row r="143" spans="1:14" hidden="1" x14ac:dyDescent="0.25">
      <c r="A143" s="92" t="s">
        <v>259</v>
      </c>
      <c r="B143" s="71" t="s">
        <v>260</v>
      </c>
      <c r="C143" s="83"/>
      <c r="D143" s="83">
        <v>0</v>
      </c>
      <c r="E143" s="72"/>
      <c r="F143" s="72"/>
      <c r="G143" s="72">
        <v>0</v>
      </c>
      <c r="H143" s="73" t="e">
        <v>#DIV/0!</v>
      </c>
      <c r="J143" s="101"/>
      <c r="K143" s="85" t="e">
        <f t="shared" si="6"/>
        <v>#DIV/0!</v>
      </c>
      <c r="L143" s="75">
        <f t="shared" si="5"/>
        <v>0</v>
      </c>
      <c r="M143" s="43"/>
      <c r="N143" s="31"/>
    </row>
    <row r="144" spans="1:14" hidden="1" x14ac:dyDescent="0.25">
      <c r="A144" s="92" t="s">
        <v>261</v>
      </c>
      <c r="B144" s="71" t="s">
        <v>262</v>
      </c>
      <c r="C144" s="83"/>
      <c r="D144" s="83">
        <v>0</v>
      </c>
      <c r="E144" s="72"/>
      <c r="F144" s="72"/>
      <c r="G144" s="72">
        <v>0</v>
      </c>
      <c r="H144" s="73" t="e">
        <v>#DIV/0!</v>
      </c>
      <c r="J144" s="101"/>
      <c r="K144" s="85" t="e">
        <f t="shared" si="6"/>
        <v>#DIV/0!</v>
      </c>
      <c r="L144" s="75">
        <f t="shared" si="5"/>
        <v>0</v>
      </c>
      <c r="M144" s="43"/>
      <c r="N144" s="31"/>
    </row>
    <row r="145" spans="1:14" hidden="1" x14ac:dyDescent="0.25">
      <c r="A145" s="92" t="s">
        <v>225</v>
      </c>
      <c r="B145" s="71" t="s">
        <v>226</v>
      </c>
      <c r="C145" s="83"/>
      <c r="D145" s="83">
        <v>0</v>
      </c>
      <c r="E145" s="72"/>
      <c r="F145" s="72"/>
      <c r="G145" s="72">
        <v>0</v>
      </c>
      <c r="H145" s="73" t="e">
        <v>#DIV/0!</v>
      </c>
      <c r="J145" s="101"/>
      <c r="K145" s="85" t="e">
        <f t="shared" si="6"/>
        <v>#DIV/0!</v>
      </c>
      <c r="L145" s="75">
        <f t="shared" si="5"/>
        <v>0</v>
      </c>
      <c r="M145" s="43"/>
      <c r="N145" s="31"/>
    </row>
    <row r="146" spans="1:14" x14ac:dyDescent="0.25">
      <c r="A146" s="92" t="s">
        <v>263</v>
      </c>
      <c r="B146" s="71" t="s">
        <v>264</v>
      </c>
      <c r="C146" s="83">
        <v>65000000</v>
      </c>
      <c r="D146" s="83">
        <v>65000000</v>
      </c>
      <c r="E146" s="72">
        <v>17545419</v>
      </c>
      <c r="F146" s="72"/>
      <c r="G146" s="72">
        <v>17545419</v>
      </c>
      <c r="H146" s="73">
        <v>0.26992952307692308</v>
      </c>
      <c r="J146" s="72">
        <v>15791685</v>
      </c>
      <c r="K146" s="74">
        <f t="shared" si="6"/>
        <v>0.1110542668499277</v>
      </c>
      <c r="L146" s="75">
        <f t="shared" si="5"/>
        <v>1753734</v>
      </c>
      <c r="M146" s="43"/>
      <c r="N146" s="31"/>
    </row>
    <row r="147" spans="1:14" x14ac:dyDescent="0.25">
      <c r="A147" s="92" t="s">
        <v>265</v>
      </c>
      <c r="B147" s="71" t="s">
        <v>266</v>
      </c>
      <c r="C147" s="83">
        <v>378015408</v>
      </c>
      <c r="D147" s="83">
        <v>378015408</v>
      </c>
      <c r="E147" s="72">
        <v>35539995</v>
      </c>
      <c r="F147" s="72">
        <v>42861102</v>
      </c>
      <c r="G147" s="72">
        <v>78401097</v>
      </c>
      <c r="H147" s="73">
        <v>0.20740185542913109</v>
      </c>
      <c r="J147" s="72">
        <v>65102040</v>
      </c>
      <c r="K147" s="74">
        <f t="shared" si="6"/>
        <v>0.20428018845492391</v>
      </c>
      <c r="L147" s="75">
        <f t="shared" si="5"/>
        <v>13299057</v>
      </c>
      <c r="M147" s="43"/>
      <c r="N147" s="31"/>
    </row>
    <row r="148" spans="1:14" x14ac:dyDescent="0.25">
      <c r="A148" s="102" t="s">
        <v>267</v>
      </c>
      <c r="B148" s="71" t="s">
        <v>268</v>
      </c>
      <c r="C148" s="83">
        <v>312670000</v>
      </c>
      <c r="D148" s="83">
        <v>312670000</v>
      </c>
      <c r="E148" s="72"/>
      <c r="F148" s="72">
        <v>67424053</v>
      </c>
      <c r="G148" s="72">
        <v>67424053</v>
      </c>
      <c r="H148" s="94">
        <v>0.2156396616240765</v>
      </c>
      <c r="J148" s="72">
        <v>71658409</v>
      </c>
      <c r="K148" s="74">
        <f t="shared" si="6"/>
        <v>-5.9090845848949858E-2</v>
      </c>
      <c r="L148" s="75">
        <f t="shared" si="5"/>
        <v>-4234356</v>
      </c>
      <c r="M148" s="43"/>
      <c r="N148" s="31"/>
    </row>
    <row r="149" spans="1:14" hidden="1" x14ac:dyDescent="0.25">
      <c r="A149" s="102" t="s">
        <v>269</v>
      </c>
      <c r="B149" s="71" t="s">
        <v>270</v>
      </c>
      <c r="C149" s="83"/>
      <c r="D149" s="83">
        <v>0</v>
      </c>
      <c r="E149" s="72"/>
      <c r="F149" s="72"/>
      <c r="G149" s="72">
        <v>0</v>
      </c>
      <c r="H149" s="94" t="e">
        <v>#DIV/0!</v>
      </c>
      <c r="J149" s="101">
        <v>0</v>
      </c>
      <c r="K149" s="85" t="e">
        <f t="shared" si="6"/>
        <v>#DIV/0!</v>
      </c>
      <c r="L149" s="75">
        <f t="shared" si="5"/>
        <v>0</v>
      </c>
      <c r="M149" s="43"/>
      <c r="N149" s="31"/>
    </row>
    <row r="150" spans="1:14" x14ac:dyDescent="0.25">
      <c r="A150" s="103" t="s">
        <v>271</v>
      </c>
      <c r="B150" s="71" t="s">
        <v>272</v>
      </c>
      <c r="C150" s="83">
        <v>23500000</v>
      </c>
      <c r="D150" s="83">
        <v>23500000</v>
      </c>
      <c r="E150" s="72">
        <v>612700</v>
      </c>
      <c r="F150" s="72"/>
      <c r="G150" s="83">
        <v>612700</v>
      </c>
      <c r="H150" s="94">
        <v>2.6072340425531915E-2</v>
      </c>
      <c r="J150" s="72">
        <v>6595630</v>
      </c>
      <c r="K150" s="74">
        <f t="shared" si="6"/>
        <v>-0.90710515902195854</v>
      </c>
      <c r="L150" s="75">
        <f t="shared" si="5"/>
        <v>-5982930</v>
      </c>
      <c r="M150" s="43"/>
      <c r="N150" s="31"/>
    </row>
    <row r="151" spans="1:14" x14ac:dyDescent="0.25">
      <c r="A151" s="103" t="s">
        <v>273</v>
      </c>
      <c r="B151" s="71" t="s">
        <v>274</v>
      </c>
      <c r="C151" s="83">
        <v>8106408</v>
      </c>
      <c r="D151" s="83">
        <v>8106408</v>
      </c>
      <c r="E151" s="72"/>
      <c r="F151" s="72">
        <v>1047500</v>
      </c>
      <c r="G151" s="83">
        <v>1047500</v>
      </c>
      <c r="H151" s="94">
        <v>0.12921876125652693</v>
      </c>
      <c r="J151" s="72">
        <v>1182500</v>
      </c>
      <c r="K151" s="74">
        <f t="shared" si="6"/>
        <v>-0.11416490486257924</v>
      </c>
      <c r="L151" s="75">
        <f t="shared" si="5"/>
        <v>-135000</v>
      </c>
      <c r="M151" s="43"/>
      <c r="N151" s="31"/>
    </row>
    <row r="152" spans="1:14" x14ac:dyDescent="0.25">
      <c r="A152" s="103" t="s">
        <v>275</v>
      </c>
      <c r="B152" s="71" t="s">
        <v>276</v>
      </c>
      <c r="C152" s="83">
        <v>800000</v>
      </c>
      <c r="D152" s="83">
        <v>800000</v>
      </c>
      <c r="E152" s="72"/>
      <c r="F152" s="72">
        <v>22500</v>
      </c>
      <c r="G152" s="83">
        <v>22500</v>
      </c>
      <c r="H152" s="94">
        <v>2.8125000000000001E-2</v>
      </c>
      <c r="J152" s="72">
        <v>37500</v>
      </c>
      <c r="K152" s="74">
        <f t="shared" si="6"/>
        <v>-0.4</v>
      </c>
      <c r="L152" s="75">
        <f t="shared" si="5"/>
        <v>-15000</v>
      </c>
      <c r="M152" s="43"/>
      <c r="N152" s="31"/>
    </row>
    <row r="153" spans="1:14" x14ac:dyDescent="0.25">
      <c r="A153" s="103" t="s">
        <v>277</v>
      </c>
      <c r="B153" s="71" t="s">
        <v>278</v>
      </c>
      <c r="C153" s="83">
        <v>2500000</v>
      </c>
      <c r="D153" s="83">
        <v>2500000</v>
      </c>
      <c r="E153" s="72"/>
      <c r="F153" s="72"/>
      <c r="G153" s="83">
        <v>0</v>
      </c>
      <c r="H153" s="94">
        <v>0</v>
      </c>
      <c r="J153" s="72">
        <v>0</v>
      </c>
      <c r="K153" s="74">
        <v>0</v>
      </c>
      <c r="L153" s="75">
        <f t="shared" si="5"/>
        <v>0</v>
      </c>
      <c r="M153" s="43"/>
      <c r="N153" s="31"/>
    </row>
    <row r="154" spans="1:14" x14ac:dyDescent="0.25">
      <c r="A154" s="97" t="s">
        <v>279</v>
      </c>
      <c r="B154" s="64" t="s">
        <v>280</v>
      </c>
      <c r="C154" s="65">
        <v>1021240462</v>
      </c>
      <c r="D154" s="65">
        <v>1021240462</v>
      </c>
      <c r="E154" s="66">
        <v>55531738</v>
      </c>
      <c r="F154" s="66">
        <v>149452940</v>
      </c>
      <c r="G154" s="65">
        <v>204984678</v>
      </c>
      <c r="H154" s="67">
        <v>0.2007212655857343</v>
      </c>
      <c r="J154" s="66">
        <f>SUM(J155:J158)</f>
        <v>181487605</v>
      </c>
      <c r="K154" s="68">
        <f t="shared" si="6"/>
        <v>0.12946929901907067</v>
      </c>
      <c r="L154" s="69">
        <f t="shared" si="5"/>
        <v>23497073</v>
      </c>
      <c r="M154" s="43"/>
      <c r="N154" s="31"/>
    </row>
    <row r="155" spans="1:14" x14ac:dyDescent="0.25">
      <c r="A155" s="95" t="s">
        <v>281</v>
      </c>
      <c r="B155" s="71" t="s">
        <v>282</v>
      </c>
      <c r="C155" s="83">
        <v>30000000</v>
      </c>
      <c r="D155" s="83">
        <v>30000000</v>
      </c>
      <c r="E155" s="72"/>
      <c r="F155" s="72">
        <v>9806872</v>
      </c>
      <c r="G155" s="83">
        <v>9806872</v>
      </c>
      <c r="H155" s="94">
        <v>0.32689573333333333</v>
      </c>
      <c r="J155" s="72">
        <v>6763140</v>
      </c>
      <c r="K155" s="74">
        <f t="shared" si="6"/>
        <v>0.45004716743997619</v>
      </c>
      <c r="L155" s="75">
        <f t="shared" si="5"/>
        <v>3043732</v>
      </c>
      <c r="M155" s="43"/>
      <c r="N155" s="31"/>
    </row>
    <row r="156" spans="1:14" x14ac:dyDescent="0.25">
      <c r="A156" s="95" t="s">
        <v>283</v>
      </c>
      <c r="B156" s="71" t="s">
        <v>284</v>
      </c>
      <c r="C156" s="83">
        <v>209683853</v>
      </c>
      <c r="D156" s="83">
        <v>209683853</v>
      </c>
      <c r="E156" s="72">
        <v>35853580</v>
      </c>
      <c r="F156" s="72"/>
      <c r="G156" s="83">
        <v>35853580</v>
      </c>
      <c r="H156" s="94">
        <v>0.17098875038317804</v>
      </c>
      <c r="J156" s="72">
        <v>28395870</v>
      </c>
      <c r="K156" s="74">
        <f t="shared" si="6"/>
        <v>0.26263361538139174</v>
      </c>
      <c r="L156" s="75">
        <f t="shared" si="5"/>
        <v>7457710</v>
      </c>
      <c r="M156" s="43"/>
      <c r="N156" s="31"/>
    </row>
    <row r="157" spans="1:14" x14ac:dyDescent="0.25">
      <c r="A157" s="95" t="s">
        <v>285</v>
      </c>
      <c r="B157" s="71" t="s">
        <v>286</v>
      </c>
      <c r="C157" s="83">
        <v>669260908</v>
      </c>
      <c r="D157" s="83">
        <v>669260908</v>
      </c>
      <c r="E157" s="72">
        <v>3162995</v>
      </c>
      <c r="F157" s="72">
        <v>135210264</v>
      </c>
      <c r="G157" s="83">
        <v>138373259</v>
      </c>
      <c r="H157" s="94">
        <v>0.20675532867071328</v>
      </c>
      <c r="J157" s="72">
        <v>125908884</v>
      </c>
      <c r="K157" s="74">
        <f t="shared" si="6"/>
        <v>9.8995198782001692E-2</v>
      </c>
      <c r="L157" s="75">
        <f t="shared" si="5"/>
        <v>12464375</v>
      </c>
      <c r="M157" s="43"/>
      <c r="N157" s="31"/>
    </row>
    <row r="158" spans="1:14" x14ac:dyDescent="0.25">
      <c r="A158" s="95" t="s">
        <v>287</v>
      </c>
      <c r="B158" s="71" t="s">
        <v>288</v>
      </c>
      <c r="C158" s="72">
        <v>112295701</v>
      </c>
      <c r="D158" s="72">
        <v>112295701</v>
      </c>
      <c r="E158" s="72">
        <v>16515163</v>
      </c>
      <c r="F158" s="72">
        <v>4435804</v>
      </c>
      <c r="G158" s="83">
        <v>20950967</v>
      </c>
      <c r="H158" s="94">
        <v>0.18656962656121626</v>
      </c>
      <c r="J158" s="72">
        <v>20419711</v>
      </c>
      <c r="K158" s="74">
        <f t="shared" si="6"/>
        <v>2.6016822667078943E-2</v>
      </c>
      <c r="L158" s="75">
        <f t="shared" si="5"/>
        <v>531256</v>
      </c>
      <c r="M158" s="43"/>
      <c r="N158" s="31"/>
    </row>
    <row r="159" spans="1:14" x14ac:dyDescent="0.25">
      <c r="A159" s="97" t="s">
        <v>289</v>
      </c>
      <c r="B159" s="64" t="s">
        <v>290</v>
      </c>
      <c r="C159" s="66">
        <v>1283593163</v>
      </c>
      <c r="D159" s="66">
        <v>1283593163</v>
      </c>
      <c r="E159" s="66">
        <v>33787877</v>
      </c>
      <c r="F159" s="66">
        <v>60809147</v>
      </c>
      <c r="G159" s="65">
        <v>94597024</v>
      </c>
      <c r="H159" s="67">
        <v>7.3697045704815736E-2</v>
      </c>
      <c r="J159" s="66">
        <f>SUM(J160:J163)</f>
        <v>126386350</v>
      </c>
      <c r="K159" s="68">
        <f t="shared" si="6"/>
        <v>-0.25152499459000122</v>
      </c>
      <c r="L159" s="69">
        <f t="shared" si="5"/>
        <v>-31789326</v>
      </c>
      <c r="M159" s="43"/>
      <c r="N159" s="31"/>
    </row>
    <row r="160" spans="1:14" x14ac:dyDescent="0.25">
      <c r="A160" s="92" t="s">
        <v>291</v>
      </c>
      <c r="B160" s="71" t="s">
        <v>292</v>
      </c>
      <c r="C160" s="72">
        <v>1187549598</v>
      </c>
      <c r="D160" s="72">
        <v>1187549598</v>
      </c>
      <c r="E160" s="72">
        <v>30846345</v>
      </c>
      <c r="F160" s="72">
        <v>50794520</v>
      </c>
      <c r="G160" s="83">
        <v>81640865</v>
      </c>
      <c r="H160" s="94">
        <v>6.8747330753590977E-2</v>
      </c>
      <c r="J160" s="72">
        <v>119958618</v>
      </c>
      <c r="K160" s="74">
        <f t="shared" si="6"/>
        <v>-0.31942476196249614</v>
      </c>
      <c r="L160" s="75">
        <f t="shared" si="5"/>
        <v>-38317753</v>
      </c>
      <c r="M160" s="43"/>
      <c r="N160" s="31"/>
    </row>
    <row r="161" spans="1:14" x14ac:dyDescent="0.25">
      <c r="A161" s="92" t="s">
        <v>293</v>
      </c>
      <c r="B161" s="71" t="s">
        <v>294</v>
      </c>
      <c r="C161" s="72">
        <v>7500000</v>
      </c>
      <c r="D161" s="72">
        <v>7500000</v>
      </c>
      <c r="E161" s="72"/>
      <c r="F161" s="72">
        <v>678511</v>
      </c>
      <c r="G161" s="83">
        <v>678511</v>
      </c>
      <c r="H161" s="94">
        <v>9.0468133333333339E-2</v>
      </c>
      <c r="J161" s="72">
        <v>723798</v>
      </c>
      <c r="K161" s="74">
        <f t="shared" si="6"/>
        <v>-6.2568561946841572E-2</v>
      </c>
      <c r="L161" s="75">
        <f t="shared" si="5"/>
        <v>-45287</v>
      </c>
      <c r="M161" s="43"/>
      <c r="N161" s="31"/>
    </row>
    <row r="162" spans="1:14" x14ac:dyDescent="0.25">
      <c r="A162" s="92" t="s">
        <v>295</v>
      </c>
      <c r="B162" s="71" t="s">
        <v>296</v>
      </c>
      <c r="C162" s="72">
        <v>0</v>
      </c>
      <c r="D162" s="72">
        <v>0</v>
      </c>
      <c r="E162" s="72"/>
      <c r="F162" s="72"/>
      <c r="G162" s="83">
        <v>0</v>
      </c>
      <c r="H162" s="94">
        <v>0</v>
      </c>
      <c r="J162" s="72">
        <v>0</v>
      </c>
      <c r="K162" s="74">
        <v>0</v>
      </c>
      <c r="L162" s="75">
        <f t="shared" si="5"/>
        <v>0</v>
      </c>
      <c r="M162" s="43"/>
      <c r="N162" s="31"/>
    </row>
    <row r="163" spans="1:14" x14ac:dyDescent="0.25">
      <c r="A163" s="92" t="s">
        <v>297</v>
      </c>
      <c r="B163" s="71" t="s">
        <v>86</v>
      </c>
      <c r="C163" s="83">
        <v>88543565</v>
      </c>
      <c r="D163" s="83">
        <v>88543565</v>
      </c>
      <c r="E163" s="72">
        <v>2941532</v>
      </c>
      <c r="F163" s="72">
        <v>9336116</v>
      </c>
      <c r="G163" s="83">
        <v>12277648</v>
      </c>
      <c r="H163" s="94">
        <v>0.13866222802300765</v>
      </c>
      <c r="J163" s="72">
        <v>5703934</v>
      </c>
      <c r="K163" s="74">
        <f t="shared" si="6"/>
        <v>1.1524877391638824</v>
      </c>
      <c r="L163" s="75">
        <f t="shared" si="5"/>
        <v>6573714</v>
      </c>
      <c r="M163" s="43"/>
      <c r="N163" s="31"/>
    </row>
    <row r="164" spans="1:14" x14ac:dyDescent="0.25">
      <c r="A164" s="99" t="s">
        <v>298</v>
      </c>
      <c r="B164" s="64" t="s">
        <v>299</v>
      </c>
      <c r="C164" s="65">
        <v>341478015</v>
      </c>
      <c r="D164" s="65">
        <v>341478015</v>
      </c>
      <c r="E164" s="66">
        <v>81366408</v>
      </c>
      <c r="F164" s="66">
        <v>0</v>
      </c>
      <c r="G164" s="65">
        <v>81366408</v>
      </c>
      <c r="H164" s="67">
        <v>0.2382771494088719</v>
      </c>
      <c r="J164" s="66">
        <f>SUM(J165:J173)</f>
        <v>65075679</v>
      </c>
      <c r="K164" s="68">
        <f t="shared" si="6"/>
        <v>0.25033513672596475</v>
      </c>
      <c r="L164" s="69">
        <f t="shared" si="5"/>
        <v>16290729</v>
      </c>
      <c r="M164" s="43"/>
      <c r="N164" s="31"/>
    </row>
    <row r="165" spans="1:14" x14ac:dyDescent="0.25">
      <c r="A165" s="92" t="s">
        <v>300</v>
      </c>
      <c r="B165" s="71" t="s">
        <v>301</v>
      </c>
      <c r="C165" s="83">
        <v>0</v>
      </c>
      <c r="D165" s="83">
        <v>0</v>
      </c>
      <c r="E165" s="72"/>
      <c r="F165" s="72"/>
      <c r="G165" s="83">
        <v>0</v>
      </c>
      <c r="H165" s="94">
        <v>0</v>
      </c>
      <c r="J165" s="101"/>
      <c r="K165" s="85">
        <v>0</v>
      </c>
      <c r="L165" s="75">
        <f t="shared" si="5"/>
        <v>0</v>
      </c>
      <c r="M165" s="43"/>
      <c r="N165" s="31"/>
    </row>
    <row r="166" spans="1:14" x14ac:dyDescent="0.25">
      <c r="A166" s="92" t="s">
        <v>302</v>
      </c>
      <c r="B166" s="71" t="s">
        <v>303</v>
      </c>
      <c r="C166" s="83">
        <v>3500000</v>
      </c>
      <c r="D166" s="83">
        <v>3500000</v>
      </c>
      <c r="E166" s="72">
        <v>900</v>
      </c>
      <c r="F166" s="72"/>
      <c r="G166" s="83">
        <v>900</v>
      </c>
      <c r="H166" s="94">
        <v>2.5714285714285715E-4</v>
      </c>
      <c r="J166" s="72"/>
      <c r="K166" s="74">
        <v>0</v>
      </c>
      <c r="L166" s="75">
        <f t="shared" si="5"/>
        <v>900</v>
      </c>
      <c r="M166" s="43"/>
      <c r="N166" s="31"/>
    </row>
    <row r="167" spans="1:14" x14ac:dyDescent="0.25">
      <c r="A167" s="92" t="s">
        <v>304</v>
      </c>
      <c r="B167" s="71" t="s">
        <v>305</v>
      </c>
      <c r="C167" s="83"/>
      <c r="D167" s="83">
        <v>0</v>
      </c>
      <c r="E167" s="72"/>
      <c r="F167" s="72"/>
      <c r="G167" s="83">
        <v>0</v>
      </c>
      <c r="H167" s="94">
        <v>0</v>
      </c>
      <c r="J167" s="101"/>
      <c r="K167" s="85">
        <v>0</v>
      </c>
      <c r="L167" s="75">
        <f t="shared" si="5"/>
        <v>0</v>
      </c>
      <c r="M167" s="43"/>
      <c r="N167" s="31"/>
    </row>
    <row r="168" spans="1:14" x14ac:dyDescent="0.25">
      <c r="A168" s="92" t="s">
        <v>306</v>
      </c>
      <c r="B168" s="71" t="s">
        <v>307</v>
      </c>
      <c r="C168" s="83"/>
      <c r="D168" s="83">
        <v>0</v>
      </c>
      <c r="E168" s="72"/>
      <c r="F168" s="72"/>
      <c r="G168" s="72">
        <v>0</v>
      </c>
      <c r="H168" s="94">
        <v>0</v>
      </c>
      <c r="J168" s="101"/>
      <c r="K168" s="85">
        <v>0</v>
      </c>
      <c r="L168" s="75">
        <f t="shared" si="5"/>
        <v>0</v>
      </c>
      <c r="M168" s="43"/>
      <c r="N168" s="31"/>
    </row>
    <row r="169" spans="1:14" x14ac:dyDescent="0.25">
      <c r="A169" s="92" t="s">
        <v>308</v>
      </c>
      <c r="B169" s="71" t="s">
        <v>309</v>
      </c>
      <c r="C169" s="83"/>
      <c r="D169" s="83">
        <v>0</v>
      </c>
      <c r="E169" s="72"/>
      <c r="F169" s="72"/>
      <c r="G169" s="72">
        <v>0</v>
      </c>
      <c r="H169" s="94">
        <v>0</v>
      </c>
      <c r="J169" s="101"/>
      <c r="K169" s="85">
        <v>0</v>
      </c>
      <c r="L169" s="75">
        <f t="shared" si="5"/>
        <v>0</v>
      </c>
      <c r="M169" s="43"/>
      <c r="N169" s="31"/>
    </row>
    <row r="170" spans="1:14" x14ac:dyDescent="0.25">
      <c r="A170" s="92" t="s">
        <v>310</v>
      </c>
      <c r="B170" s="71" t="s">
        <v>311</v>
      </c>
      <c r="C170" s="83">
        <v>250000001</v>
      </c>
      <c r="D170" s="83">
        <v>250000001</v>
      </c>
      <c r="E170" s="72">
        <v>62964607</v>
      </c>
      <c r="F170" s="72"/>
      <c r="G170" s="72">
        <v>62964607</v>
      </c>
      <c r="H170" s="94">
        <v>0.25185842699256628</v>
      </c>
      <c r="J170" s="72">
        <v>51026966</v>
      </c>
      <c r="K170" s="74">
        <f t="shared" si="6"/>
        <v>0.23394769346074784</v>
      </c>
      <c r="L170" s="75">
        <f t="shared" si="5"/>
        <v>11937641</v>
      </c>
      <c r="M170" s="43"/>
      <c r="N170" s="31"/>
    </row>
    <row r="171" spans="1:14" x14ac:dyDescent="0.25">
      <c r="A171" s="92" t="s">
        <v>312</v>
      </c>
      <c r="B171" s="71" t="s">
        <v>313</v>
      </c>
      <c r="C171" s="83"/>
      <c r="D171" s="83">
        <v>0</v>
      </c>
      <c r="E171" s="72"/>
      <c r="F171" s="72"/>
      <c r="G171" s="72">
        <v>0</v>
      </c>
      <c r="H171" s="94">
        <v>0</v>
      </c>
      <c r="J171" s="101"/>
      <c r="K171" s="85">
        <v>0</v>
      </c>
      <c r="L171" s="75">
        <f t="shared" si="5"/>
        <v>0</v>
      </c>
      <c r="M171" s="43"/>
      <c r="N171" s="31"/>
    </row>
    <row r="172" spans="1:14" x14ac:dyDescent="0.25">
      <c r="A172" s="92" t="s">
        <v>314</v>
      </c>
      <c r="B172" s="71" t="s">
        <v>315</v>
      </c>
      <c r="C172" s="83">
        <v>79473853</v>
      </c>
      <c r="D172" s="83">
        <v>79473853</v>
      </c>
      <c r="E172" s="72">
        <v>18400901</v>
      </c>
      <c r="F172" s="72"/>
      <c r="G172" s="72">
        <v>18400901</v>
      </c>
      <c r="H172" s="94">
        <v>0.23153402415257254</v>
      </c>
      <c r="J172" s="72">
        <v>14048713</v>
      </c>
      <c r="K172" s="74">
        <f t="shared" si="6"/>
        <v>0.30979264791016803</v>
      </c>
      <c r="L172" s="75">
        <f t="shared" si="5"/>
        <v>4352188</v>
      </c>
      <c r="M172" s="43"/>
      <c r="N172" s="31"/>
    </row>
    <row r="173" spans="1:14" x14ac:dyDescent="0.25">
      <c r="A173" s="92" t="s">
        <v>316</v>
      </c>
      <c r="B173" s="71" t="s">
        <v>317</v>
      </c>
      <c r="C173" s="83">
        <v>8504161</v>
      </c>
      <c r="D173" s="83">
        <v>8504161</v>
      </c>
      <c r="E173" s="72"/>
      <c r="F173" s="72"/>
      <c r="G173" s="72">
        <v>0</v>
      </c>
      <c r="H173" s="94">
        <v>0</v>
      </c>
      <c r="J173" s="101"/>
      <c r="K173" s="85">
        <v>0</v>
      </c>
      <c r="L173" s="75">
        <f t="shared" si="5"/>
        <v>0</v>
      </c>
      <c r="M173" s="43"/>
      <c r="N173" s="31"/>
    </row>
    <row r="174" spans="1:14" x14ac:dyDescent="0.25">
      <c r="A174" s="99" t="s">
        <v>318</v>
      </c>
      <c r="B174" s="64" t="s">
        <v>319</v>
      </c>
      <c r="C174" s="65">
        <v>361056090</v>
      </c>
      <c r="D174" s="65">
        <v>361056090</v>
      </c>
      <c r="E174" s="66">
        <v>97998440</v>
      </c>
      <c r="F174" s="66">
        <v>3645365</v>
      </c>
      <c r="G174" s="66">
        <v>101643805</v>
      </c>
      <c r="H174" s="67">
        <v>0.28151804612961934</v>
      </c>
      <c r="J174" s="66">
        <f>SUM(J175:J183)</f>
        <v>54895034</v>
      </c>
      <c r="K174" s="68">
        <f t="shared" si="6"/>
        <v>0.85160291548412204</v>
      </c>
      <c r="L174" s="69">
        <f t="shared" si="5"/>
        <v>46748771</v>
      </c>
      <c r="M174" s="43"/>
      <c r="N174" s="31"/>
    </row>
    <row r="175" spans="1:14" x14ac:dyDescent="0.25">
      <c r="A175" s="92" t="s">
        <v>320</v>
      </c>
      <c r="B175" s="71" t="s">
        <v>321</v>
      </c>
      <c r="C175" s="83">
        <v>60601723</v>
      </c>
      <c r="D175" s="83">
        <v>60601723</v>
      </c>
      <c r="E175" s="72">
        <v>16334950</v>
      </c>
      <c r="F175" s="72"/>
      <c r="G175" s="72">
        <v>16334950</v>
      </c>
      <c r="H175" s="94">
        <v>0.26954596653959823</v>
      </c>
      <c r="J175" s="72">
        <v>13578550</v>
      </c>
      <c r="K175" s="74">
        <f t="shared" si="6"/>
        <v>0.20299663807991286</v>
      </c>
      <c r="L175" s="75">
        <f t="shared" si="5"/>
        <v>2756400</v>
      </c>
      <c r="M175" s="43"/>
      <c r="N175" s="31"/>
    </row>
    <row r="176" spans="1:14" x14ac:dyDescent="0.25">
      <c r="A176" s="92" t="s">
        <v>322</v>
      </c>
      <c r="B176" s="71" t="s">
        <v>323</v>
      </c>
      <c r="C176" s="83">
        <v>0</v>
      </c>
      <c r="D176" s="83">
        <v>0</v>
      </c>
      <c r="E176" s="72">
        <v>0</v>
      </c>
      <c r="F176" s="72"/>
      <c r="G176" s="72">
        <v>0</v>
      </c>
      <c r="H176" s="94">
        <v>0</v>
      </c>
      <c r="J176" s="72">
        <v>0</v>
      </c>
      <c r="K176" s="74">
        <v>0</v>
      </c>
      <c r="L176" s="75">
        <f t="shared" si="5"/>
        <v>0</v>
      </c>
      <c r="M176" s="43"/>
      <c r="N176" s="31"/>
    </row>
    <row r="177" spans="1:14" x14ac:dyDescent="0.25">
      <c r="A177" s="92" t="s">
        <v>324</v>
      </c>
      <c r="B177" s="71" t="s">
        <v>325</v>
      </c>
      <c r="C177" s="83">
        <v>0</v>
      </c>
      <c r="D177" s="83">
        <v>0</v>
      </c>
      <c r="E177" s="72">
        <v>0</v>
      </c>
      <c r="F177" s="72"/>
      <c r="G177" s="72">
        <v>0</v>
      </c>
      <c r="H177" s="94">
        <v>0</v>
      </c>
      <c r="J177" s="72">
        <v>0</v>
      </c>
      <c r="K177" s="74">
        <v>0</v>
      </c>
      <c r="L177" s="75">
        <f t="shared" si="5"/>
        <v>0</v>
      </c>
      <c r="M177" s="43"/>
      <c r="N177" s="31"/>
    </row>
    <row r="178" spans="1:14" x14ac:dyDescent="0.25">
      <c r="A178" s="92" t="s">
        <v>326</v>
      </c>
      <c r="B178" s="71" t="s">
        <v>327</v>
      </c>
      <c r="C178" s="83">
        <v>3047327</v>
      </c>
      <c r="D178" s="83">
        <v>3047327</v>
      </c>
      <c r="E178" s="72">
        <v>1936</v>
      </c>
      <c r="F178" s="72"/>
      <c r="G178" s="72">
        <v>1936</v>
      </c>
      <c r="H178" s="94">
        <v>6.3531088065048487E-4</v>
      </c>
      <c r="J178" s="72">
        <v>38864</v>
      </c>
      <c r="K178" s="74">
        <f t="shared" si="6"/>
        <v>-0.95018526142445447</v>
      </c>
      <c r="L178" s="75">
        <f t="shared" si="5"/>
        <v>-36928</v>
      </c>
      <c r="M178" s="43"/>
      <c r="N178" s="31"/>
    </row>
    <row r="179" spans="1:14" x14ac:dyDescent="0.25">
      <c r="A179" s="92" t="s">
        <v>328</v>
      </c>
      <c r="B179" s="71" t="s">
        <v>329</v>
      </c>
      <c r="C179" s="83">
        <v>0</v>
      </c>
      <c r="D179" s="83">
        <v>0</v>
      </c>
      <c r="E179" s="72"/>
      <c r="F179" s="72"/>
      <c r="G179" s="72">
        <v>0</v>
      </c>
      <c r="H179" s="94">
        <v>0</v>
      </c>
      <c r="J179" s="72">
        <v>0</v>
      </c>
      <c r="K179" s="74">
        <v>0</v>
      </c>
      <c r="L179" s="75">
        <f t="shared" si="5"/>
        <v>0</v>
      </c>
      <c r="M179" s="43"/>
      <c r="N179" s="31"/>
    </row>
    <row r="180" spans="1:14" x14ac:dyDescent="0.25">
      <c r="A180" s="92" t="s">
        <v>330</v>
      </c>
      <c r="B180" s="71" t="s">
        <v>331</v>
      </c>
      <c r="C180" s="83">
        <v>20035225</v>
      </c>
      <c r="D180" s="83">
        <v>20035225</v>
      </c>
      <c r="E180" s="72">
        <v>8280228</v>
      </c>
      <c r="F180" s="72"/>
      <c r="G180" s="72">
        <v>8280228</v>
      </c>
      <c r="H180" s="94">
        <v>0.41328350442782646</v>
      </c>
      <c r="J180" s="72">
        <v>2101358</v>
      </c>
      <c r="K180" s="74">
        <f t="shared" si="6"/>
        <v>2.9404175775855421</v>
      </c>
      <c r="L180" s="75">
        <f t="shared" si="5"/>
        <v>6178870</v>
      </c>
      <c r="M180" s="43"/>
      <c r="N180" s="31"/>
    </row>
    <row r="181" spans="1:14" x14ac:dyDescent="0.25">
      <c r="A181" s="92" t="s">
        <v>332</v>
      </c>
      <c r="B181" s="71" t="s">
        <v>319</v>
      </c>
      <c r="C181" s="83">
        <v>233872320</v>
      </c>
      <c r="D181" s="83">
        <v>233872320</v>
      </c>
      <c r="E181" s="72">
        <v>69282315</v>
      </c>
      <c r="F181" s="72">
        <v>460000</v>
      </c>
      <c r="G181" s="72">
        <v>69742315</v>
      </c>
      <c r="H181" s="94">
        <v>0.29820679505808984</v>
      </c>
      <c r="J181" s="72">
        <v>36086330</v>
      </c>
      <c r="K181" s="74">
        <f t="shared" si="6"/>
        <v>0.93265192110142547</v>
      </c>
      <c r="L181" s="75">
        <f t="shared" si="5"/>
        <v>33655985</v>
      </c>
      <c r="M181" s="43"/>
      <c r="N181" s="31"/>
    </row>
    <row r="182" spans="1:14" x14ac:dyDescent="0.25">
      <c r="A182" s="92" t="s">
        <v>333</v>
      </c>
      <c r="B182" s="71" t="s">
        <v>334</v>
      </c>
      <c r="C182" s="83">
        <v>864000</v>
      </c>
      <c r="D182" s="83">
        <v>864000</v>
      </c>
      <c r="E182" s="72"/>
      <c r="F182" s="72"/>
      <c r="G182" s="72">
        <v>0</v>
      </c>
      <c r="H182" s="94">
        <v>0</v>
      </c>
      <c r="J182" s="72">
        <v>0</v>
      </c>
      <c r="K182" s="74">
        <v>0</v>
      </c>
      <c r="L182" s="75">
        <f t="shared" si="5"/>
        <v>0</v>
      </c>
      <c r="M182" s="43"/>
      <c r="N182" s="31"/>
    </row>
    <row r="183" spans="1:14" x14ac:dyDescent="0.25">
      <c r="A183" s="92" t="s">
        <v>335</v>
      </c>
      <c r="B183" s="71" t="s">
        <v>116</v>
      </c>
      <c r="C183" s="83">
        <v>42635495</v>
      </c>
      <c r="D183" s="83">
        <v>42635495</v>
      </c>
      <c r="E183" s="72">
        <v>4099011</v>
      </c>
      <c r="F183" s="72">
        <v>3185365</v>
      </c>
      <c r="G183" s="72">
        <v>7284376</v>
      </c>
      <c r="H183" s="94">
        <v>0.17085238484975956</v>
      </c>
      <c r="J183" s="72">
        <v>3089932</v>
      </c>
      <c r="K183" s="74">
        <f t="shared" si="6"/>
        <v>1.3574551155171051</v>
      </c>
      <c r="L183" s="75">
        <f t="shared" si="5"/>
        <v>4194444</v>
      </c>
      <c r="M183" s="43"/>
      <c r="N183" s="31"/>
    </row>
    <row r="184" spans="1:14" x14ac:dyDescent="0.25">
      <c r="A184" s="99" t="s">
        <v>336</v>
      </c>
      <c r="B184" s="64" t="s">
        <v>337</v>
      </c>
      <c r="C184" s="65">
        <v>390724259</v>
      </c>
      <c r="D184" s="65">
        <v>390724259</v>
      </c>
      <c r="E184" s="66">
        <v>6730500</v>
      </c>
      <c r="F184" s="66">
        <v>18918789</v>
      </c>
      <c r="G184" s="66">
        <v>25649289</v>
      </c>
      <c r="H184" s="67">
        <v>6.5645499119111522E-2</v>
      </c>
      <c r="J184" s="66">
        <f>SUM(J185:J187)</f>
        <v>41937235</v>
      </c>
      <c r="K184" s="68">
        <f t="shared" si="6"/>
        <v>-0.38838864794018968</v>
      </c>
      <c r="L184" s="69">
        <f t="shared" si="5"/>
        <v>-16287946</v>
      </c>
      <c r="M184" s="43"/>
      <c r="N184" s="31"/>
    </row>
    <row r="185" spans="1:14" x14ac:dyDescent="0.25">
      <c r="A185" s="92" t="s">
        <v>338</v>
      </c>
      <c r="B185" s="71" t="s">
        <v>108</v>
      </c>
      <c r="C185" s="83">
        <v>88196495</v>
      </c>
      <c r="D185" s="83">
        <v>88196495</v>
      </c>
      <c r="E185" s="72">
        <v>62500</v>
      </c>
      <c r="F185" s="72">
        <v>18918789</v>
      </c>
      <c r="G185" s="83">
        <v>18981289</v>
      </c>
      <c r="H185" s="94">
        <v>0.21521591079101274</v>
      </c>
      <c r="J185" s="72">
        <v>36798535</v>
      </c>
      <c r="K185" s="74">
        <f t="shared" si="6"/>
        <v>-0.48418356872087431</v>
      </c>
      <c r="L185" s="75">
        <f t="shared" si="5"/>
        <v>-17817246</v>
      </c>
      <c r="M185" s="43"/>
      <c r="N185" s="31"/>
    </row>
    <row r="186" spans="1:14" x14ac:dyDescent="0.25">
      <c r="A186" s="95" t="s">
        <v>339</v>
      </c>
      <c r="B186" s="71" t="s">
        <v>118</v>
      </c>
      <c r="C186" s="104">
        <v>0</v>
      </c>
      <c r="D186" s="104">
        <v>0</v>
      </c>
      <c r="E186" s="105"/>
      <c r="F186" s="105"/>
      <c r="G186" s="104">
        <v>0</v>
      </c>
      <c r="H186" s="94">
        <v>0</v>
      </c>
      <c r="J186" s="105">
        <v>0</v>
      </c>
      <c r="K186" s="74">
        <v>0</v>
      </c>
      <c r="L186" s="75">
        <f t="shared" si="5"/>
        <v>0</v>
      </c>
      <c r="M186" s="43"/>
      <c r="N186" s="31"/>
    </row>
    <row r="187" spans="1:14" x14ac:dyDescent="0.25">
      <c r="A187" s="95" t="s">
        <v>340</v>
      </c>
      <c r="B187" s="71" t="s">
        <v>341</v>
      </c>
      <c r="C187" s="83">
        <v>302527764</v>
      </c>
      <c r="D187" s="83">
        <v>302527764</v>
      </c>
      <c r="E187" s="72">
        <v>6668000</v>
      </c>
      <c r="F187" s="105"/>
      <c r="G187" s="83">
        <v>6668000</v>
      </c>
      <c r="H187" s="94">
        <v>2.2040952247939796E-2</v>
      </c>
      <c r="J187" s="72">
        <v>5138700</v>
      </c>
      <c r="K187" s="74">
        <f t="shared" si="6"/>
        <v>0.29760445248798328</v>
      </c>
      <c r="L187" s="75">
        <f t="shared" si="5"/>
        <v>1529300</v>
      </c>
      <c r="M187" s="43"/>
      <c r="N187" s="31"/>
    </row>
    <row r="188" spans="1:14" x14ac:dyDescent="0.25">
      <c r="A188" s="97" t="s">
        <v>342</v>
      </c>
      <c r="B188" s="64" t="s">
        <v>343</v>
      </c>
      <c r="C188" s="65">
        <v>778108647</v>
      </c>
      <c r="D188" s="65">
        <v>778108647</v>
      </c>
      <c r="E188" s="66">
        <v>37187385</v>
      </c>
      <c r="F188" s="66">
        <v>13259972</v>
      </c>
      <c r="G188" s="65">
        <v>50447357</v>
      </c>
      <c r="H188" s="67">
        <v>6.4833307269492407E-2</v>
      </c>
      <c r="J188" s="66">
        <f>SUM(J189:J192)</f>
        <v>32936939</v>
      </c>
      <c r="K188" s="68">
        <f t="shared" si="6"/>
        <v>0.53163464886642919</v>
      </c>
      <c r="L188" s="69">
        <f t="shared" si="5"/>
        <v>17510418</v>
      </c>
      <c r="M188" s="43"/>
      <c r="N188" s="31"/>
    </row>
    <row r="189" spans="1:14" x14ac:dyDescent="0.25">
      <c r="A189" s="95" t="s">
        <v>344</v>
      </c>
      <c r="B189" s="71" t="s">
        <v>345</v>
      </c>
      <c r="C189" s="83">
        <v>56702768</v>
      </c>
      <c r="D189" s="83">
        <v>56702768</v>
      </c>
      <c r="E189" s="72">
        <v>5288952</v>
      </c>
      <c r="F189" s="72"/>
      <c r="G189" s="83">
        <v>5288952</v>
      </c>
      <c r="H189" s="94">
        <v>9.3275023187580547E-2</v>
      </c>
      <c r="J189" s="72">
        <v>4051723</v>
      </c>
      <c r="K189" s="74">
        <f t="shared" si="6"/>
        <v>0.30535873256883561</v>
      </c>
      <c r="L189" s="75">
        <f t="shared" si="5"/>
        <v>1237229</v>
      </c>
      <c r="M189" s="43"/>
      <c r="N189" s="31"/>
    </row>
    <row r="190" spans="1:14" x14ac:dyDescent="0.25">
      <c r="A190" s="95" t="s">
        <v>346</v>
      </c>
      <c r="B190" s="71" t="s">
        <v>347</v>
      </c>
      <c r="C190" s="83">
        <v>10144739</v>
      </c>
      <c r="D190" s="83">
        <v>10144739</v>
      </c>
      <c r="E190" s="72">
        <v>1078338</v>
      </c>
      <c r="F190" s="72">
        <v>0</v>
      </c>
      <c r="G190" s="83">
        <v>1078338</v>
      </c>
      <c r="H190" s="94">
        <v>0.10629529256494426</v>
      </c>
      <c r="J190" s="72">
        <v>649722</v>
      </c>
      <c r="K190" s="74">
        <f t="shared" si="6"/>
        <v>0.65969137569606695</v>
      </c>
      <c r="L190" s="75">
        <f t="shared" si="5"/>
        <v>428616</v>
      </c>
      <c r="M190" s="43"/>
      <c r="N190" s="31"/>
    </row>
    <row r="191" spans="1:14" x14ac:dyDescent="0.25">
      <c r="A191" s="95" t="s">
        <v>348</v>
      </c>
      <c r="B191" s="71" t="s">
        <v>349</v>
      </c>
      <c r="C191" s="83">
        <v>100000</v>
      </c>
      <c r="D191" s="83">
        <v>100000</v>
      </c>
      <c r="E191" s="72"/>
      <c r="F191" s="72">
        <v>51250</v>
      </c>
      <c r="G191" s="83">
        <v>51250</v>
      </c>
      <c r="H191" s="94">
        <v>0.51249999999999996</v>
      </c>
      <c r="J191" s="72">
        <v>0</v>
      </c>
      <c r="K191" s="74">
        <v>0</v>
      </c>
      <c r="L191" s="75">
        <f t="shared" si="5"/>
        <v>51250</v>
      </c>
      <c r="M191" s="43"/>
      <c r="N191" s="31"/>
    </row>
    <row r="192" spans="1:14" x14ac:dyDescent="0.25">
      <c r="A192" s="95" t="s">
        <v>350</v>
      </c>
      <c r="B192" s="80" t="s">
        <v>351</v>
      </c>
      <c r="C192" s="83">
        <v>711161140</v>
      </c>
      <c r="D192" s="83">
        <v>711161140</v>
      </c>
      <c r="E192" s="72">
        <v>30820095</v>
      </c>
      <c r="F192" s="72">
        <v>13208722</v>
      </c>
      <c r="G192" s="83">
        <v>44028817</v>
      </c>
      <c r="H192" s="94">
        <v>6.1911168262090359E-2</v>
      </c>
      <c r="J192" s="72">
        <v>28235494</v>
      </c>
      <c r="K192" s="74">
        <f t="shared" si="6"/>
        <v>0.5593428965684113</v>
      </c>
      <c r="L192" s="75">
        <f t="shared" si="5"/>
        <v>15793323</v>
      </c>
      <c r="M192" s="43"/>
      <c r="N192" s="31"/>
    </row>
    <row r="193" spans="1:14" x14ac:dyDescent="0.25">
      <c r="A193" s="106" t="s">
        <v>10</v>
      </c>
      <c r="B193" s="107"/>
      <c r="C193" s="65">
        <v>64238378577</v>
      </c>
      <c r="D193" s="65">
        <v>64996716546</v>
      </c>
      <c r="E193" s="65">
        <v>12996410464</v>
      </c>
      <c r="F193" s="65">
        <v>843623336</v>
      </c>
      <c r="G193" s="65">
        <v>13840033800</v>
      </c>
      <c r="H193" s="67">
        <v>0.21293435323313631</v>
      </c>
      <c r="J193" s="66">
        <f>+J11+J53+J60+J82+J215</f>
        <v>11163824627</v>
      </c>
      <c r="K193" s="68">
        <f t="shared" si="6"/>
        <v>0.23972153472632662</v>
      </c>
      <c r="L193" s="69">
        <f t="shared" si="5"/>
        <v>2676209173</v>
      </c>
      <c r="M193" s="43"/>
      <c r="N193" s="31"/>
    </row>
    <row r="194" spans="1:14" x14ac:dyDescent="0.25">
      <c r="A194" s="108" t="s">
        <v>352</v>
      </c>
      <c r="B194" s="109"/>
      <c r="C194" s="110">
        <v>747401943</v>
      </c>
      <c r="D194" s="110">
        <v>747401943</v>
      </c>
      <c r="E194" s="110">
        <v>17239786</v>
      </c>
      <c r="F194" s="110">
        <v>1515206</v>
      </c>
      <c r="G194" s="110">
        <v>18754992</v>
      </c>
      <c r="H194" s="111">
        <v>2.5093582075421499E-2</v>
      </c>
      <c r="J194" s="112">
        <f t="shared" ref="J194" si="7">+J195</f>
        <v>226967574</v>
      </c>
      <c r="K194" s="113">
        <f t="shared" si="6"/>
        <v>-0.91736708610191164</v>
      </c>
      <c r="L194" s="114">
        <f t="shared" si="5"/>
        <v>-208212582</v>
      </c>
      <c r="M194" s="43"/>
      <c r="N194" s="31"/>
    </row>
    <row r="195" spans="1:14" x14ac:dyDescent="0.25">
      <c r="A195" s="96" t="s">
        <v>353</v>
      </c>
      <c r="B195" s="88" t="s">
        <v>354</v>
      </c>
      <c r="C195" s="89">
        <v>747401943</v>
      </c>
      <c r="D195" s="89">
        <v>747401943</v>
      </c>
      <c r="E195" s="89">
        <v>17239786</v>
      </c>
      <c r="F195" s="89">
        <v>1515206</v>
      </c>
      <c r="G195" s="89">
        <v>18754992</v>
      </c>
      <c r="H195" s="90">
        <v>2.5093582075421499E-2</v>
      </c>
      <c r="J195" s="53">
        <f t="shared" ref="J195" si="8">+J196+J207+J209+J211</f>
        <v>226967574</v>
      </c>
      <c r="K195" s="54">
        <f t="shared" si="6"/>
        <v>-0.91736708610191164</v>
      </c>
      <c r="L195" s="55">
        <f t="shared" si="5"/>
        <v>-208212582</v>
      </c>
      <c r="M195" s="43"/>
      <c r="N195" s="31"/>
    </row>
    <row r="196" spans="1:14" x14ac:dyDescent="0.25">
      <c r="A196" s="115" t="s">
        <v>355</v>
      </c>
      <c r="B196" s="116" t="s">
        <v>356</v>
      </c>
      <c r="C196" s="65">
        <v>398463054</v>
      </c>
      <c r="D196" s="65">
        <v>398463054</v>
      </c>
      <c r="E196" s="65">
        <v>16241293</v>
      </c>
      <c r="F196" s="65">
        <v>0</v>
      </c>
      <c r="G196" s="65">
        <v>16241293</v>
      </c>
      <c r="H196" s="67">
        <v>4.0759846708397711E-2</v>
      </c>
      <c r="J196" s="66">
        <f t="shared" ref="J196" si="9">SUM(J197:J206)</f>
        <v>3657780</v>
      </c>
      <c r="K196" s="68">
        <f t="shared" si="6"/>
        <v>3.4402049877247949</v>
      </c>
      <c r="L196" s="117">
        <f t="shared" si="5"/>
        <v>12583513</v>
      </c>
      <c r="M196" s="43"/>
      <c r="N196" s="43"/>
    </row>
    <row r="197" spans="1:14" x14ac:dyDescent="0.25">
      <c r="A197" s="95" t="s">
        <v>357</v>
      </c>
      <c r="B197" s="93" t="s">
        <v>358</v>
      </c>
      <c r="C197" s="83">
        <v>20000000</v>
      </c>
      <c r="D197" s="83">
        <v>20000000</v>
      </c>
      <c r="E197" s="83">
        <v>10000</v>
      </c>
      <c r="F197" s="83"/>
      <c r="G197" s="83">
        <v>10000</v>
      </c>
      <c r="H197" s="94">
        <v>5.0000000000000001E-4</v>
      </c>
      <c r="J197" s="72">
        <v>10000</v>
      </c>
      <c r="K197" s="74">
        <f t="shared" si="6"/>
        <v>0</v>
      </c>
      <c r="L197" s="75">
        <f t="shared" si="5"/>
        <v>0</v>
      </c>
      <c r="M197" s="43"/>
      <c r="N197" s="31"/>
    </row>
    <row r="198" spans="1:14" x14ac:dyDescent="0.25">
      <c r="A198" s="92" t="s">
        <v>359</v>
      </c>
      <c r="B198" s="71" t="s">
        <v>360</v>
      </c>
      <c r="C198" s="83">
        <v>10000000</v>
      </c>
      <c r="D198" s="83">
        <v>10000000</v>
      </c>
      <c r="E198" s="72">
        <v>1871148</v>
      </c>
      <c r="F198" s="72"/>
      <c r="G198" s="83">
        <v>1871148</v>
      </c>
      <c r="H198" s="73">
        <v>0.1871148</v>
      </c>
      <c r="J198" s="101"/>
      <c r="K198" s="74">
        <v>0</v>
      </c>
      <c r="L198" s="75">
        <f t="shared" si="5"/>
        <v>1871148</v>
      </c>
      <c r="M198" s="43"/>
      <c r="N198" s="31"/>
    </row>
    <row r="199" spans="1:14" x14ac:dyDescent="0.25">
      <c r="A199" s="92" t="s">
        <v>361</v>
      </c>
      <c r="B199" s="71" t="s">
        <v>362</v>
      </c>
      <c r="C199" s="83">
        <v>300000000</v>
      </c>
      <c r="D199" s="83">
        <v>300000000</v>
      </c>
      <c r="E199" s="72">
        <v>7104510</v>
      </c>
      <c r="F199" s="72"/>
      <c r="G199" s="72">
        <v>7104510</v>
      </c>
      <c r="H199" s="73">
        <v>2.36817E-2</v>
      </c>
      <c r="J199" s="72"/>
      <c r="K199" s="74">
        <v>0</v>
      </c>
      <c r="L199" s="75">
        <f t="shared" si="5"/>
        <v>7104510</v>
      </c>
      <c r="M199" s="43"/>
      <c r="N199" s="31"/>
    </row>
    <row r="200" spans="1:14" x14ac:dyDescent="0.25">
      <c r="A200" s="92" t="s">
        <v>363</v>
      </c>
      <c r="B200" s="71" t="s">
        <v>364</v>
      </c>
      <c r="C200" s="83">
        <v>56500000</v>
      </c>
      <c r="D200" s="83">
        <v>56500000</v>
      </c>
      <c r="E200" s="72">
        <v>750000</v>
      </c>
      <c r="F200" s="72"/>
      <c r="G200" s="72">
        <v>750000</v>
      </c>
      <c r="H200" s="73">
        <v>1.3274336283185841E-2</v>
      </c>
      <c r="J200" s="72">
        <v>3447780</v>
      </c>
      <c r="K200" s="74">
        <f t="shared" si="6"/>
        <v>-0.78246871900179249</v>
      </c>
      <c r="L200" s="75">
        <f t="shared" si="5"/>
        <v>-2697780</v>
      </c>
      <c r="M200" s="43"/>
      <c r="N200" s="31"/>
    </row>
    <row r="201" spans="1:14" x14ac:dyDescent="0.25">
      <c r="A201" s="92" t="s">
        <v>365</v>
      </c>
      <c r="B201" s="71" t="s">
        <v>366</v>
      </c>
      <c r="C201" s="83">
        <v>350000</v>
      </c>
      <c r="D201" s="83">
        <v>350000</v>
      </c>
      <c r="E201" s="72"/>
      <c r="F201" s="72"/>
      <c r="G201" s="72">
        <v>0</v>
      </c>
      <c r="H201" s="73">
        <v>0</v>
      </c>
      <c r="J201" s="101"/>
      <c r="K201" s="74">
        <v>0</v>
      </c>
      <c r="L201" s="75">
        <f t="shared" si="5"/>
        <v>0</v>
      </c>
      <c r="M201" s="43"/>
      <c r="N201" s="31"/>
    </row>
    <row r="202" spans="1:14" x14ac:dyDescent="0.25">
      <c r="A202" s="92" t="s">
        <v>367</v>
      </c>
      <c r="B202" s="71" t="s">
        <v>368</v>
      </c>
      <c r="C202" s="83">
        <v>10000000</v>
      </c>
      <c r="D202" s="83">
        <v>10000000</v>
      </c>
      <c r="E202" s="72"/>
      <c r="F202" s="72"/>
      <c r="G202" s="72">
        <v>0</v>
      </c>
      <c r="H202" s="73">
        <v>0</v>
      </c>
      <c r="J202" s="72"/>
      <c r="K202" s="74">
        <v>0</v>
      </c>
      <c r="L202" s="75">
        <f t="shared" ref="L202:L214" si="10">+G202-J202</f>
        <v>0</v>
      </c>
      <c r="M202" s="43"/>
      <c r="N202" s="31"/>
    </row>
    <row r="203" spans="1:14" x14ac:dyDescent="0.25">
      <c r="A203" s="92" t="s">
        <v>369</v>
      </c>
      <c r="B203" s="71" t="s">
        <v>370</v>
      </c>
      <c r="C203" s="83">
        <v>0</v>
      </c>
      <c r="D203" s="83">
        <v>0</v>
      </c>
      <c r="E203" s="72"/>
      <c r="F203" s="72"/>
      <c r="G203" s="72">
        <v>0</v>
      </c>
      <c r="H203" s="73">
        <v>0</v>
      </c>
      <c r="J203" s="72"/>
      <c r="K203" s="74">
        <v>0</v>
      </c>
      <c r="L203" s="75">
        <f t="shared" si="10"/>
        <v>0</v>
      </c>
      <c r="M203" s="43"/>
      <c r="N203" s="31"/>
    </row>
    <row r="204" spans="1:14" x14ac:dyDescent="0.25">
      <c r="A204" s="92" t="s">
        <v>371</v>
      </c>
      <c r="B204" s="71" t="s">
        <v>372</v>
      </c>
      <c r="C204" s="83">
        <v>500000</v>
      </c>
      <c r="D204" s="83">
        <v>500000</v>
      </c>
      <c r="E204" s="72">
        <v>6505635</v>
      </c>
      <c r="F204" s="72"/>
      <c r="G204" s="72">
        <v>6505635</v>
      </c>
      <c r="H204" s="73">
        <v>13.01127</v>
      </c>
      <c r="J204" s="101"/>
      <c r="K204" s="74">
        <v>0</v>
      </c>
      <c r="L204" s="75">
        <f t="shared" si="10"/>
        <v>6505635</v>
      </c>
      <c r="M204" s="43"/>
      <c r="N204" s="31"/>
    </row>
    <row r="205" spans="1:14" x14ac:dyDescent="0.25">
      <c r="A205" s="92" t="s">
        <v>373</v>
      </c>
      <c r="B205" s="71" t="s">
        <v>374</v>
      </c>
      <c r="C205" s="83">
        <v>300000</v>
      </c>
      <c r="D205" s="83">
        <v>300000</v>
      </c>
      <c r="E205" s="72"/>
      <c r="F205" s="72"/>
      <c r="G205" s="72">
        <v>0</v>
      </c>
      <c r="H205" s="73">
        <v>0</v>
      </c>
      <c r="J205" s="101"/>
      <c r="K205" s="74">
        <v>0</v>
      </c>
      <c r="L205" s="75">
        <f t="shared" si="10"/>
        <v>0</v>
      </c>
      <c r="M205" s="43"/>
      <c r="N205" s="31"/>
    </row>
    <row r="206" spans="1:14" x14ac:dyDescent="0.25">
      <c r="A206" s="92" t="s">
        <v>375</v>
      </c>
      <c r="B206" s="71" t="s">
        <v>376</v>
      </c>
      <c r="C206" s="83">
        <v>813054</v>
      </c>
      <c r="D206" s="83">
        <v>813054</v>
      </c>
      <c r="E206" s="72"/>
      <c r="F206" s="72"/>
      <c r="G206" s="72">
        <v>0</v>
      </c>
      <c r="H206" s="73">
        <v>0</v>
      </c>
      <c r="J206" s="72">
        <v>200000</v>
      </c>
      <c r="K206" s="74">
        <f t="shared" ref="K206:K214" si="11">+G206/J206-1</f>
        <v>-1</v>
      </c>
      <c r="L206" s="75">
        <f t="shared" si="10"/>
        <v>-200000</v>
      </c>
      <c r="M206" s="43"/>
      <c r="N206" s="31"/>
    </row>
    <row r="207" spans="1:14" s="79" customFormat="1" x14ac:dyDescent="0.25">
      <c r="A207" s="99" t="s">
        <v>377</v>
      </c>
      <c r="B207" s="100" t="s">
        <v>378</v>
      </c>
      <c r="C207" s="65">
        <v>15000000</v>
      </c>
      <c r="D207" s="65">
        <v>15000000</v>
      </c>
      <c r="E207" s="66">
        <v>0</v>
      </c>
      <c r="F207" s="66">
        <v>0</v>
      </c>
      <c r="G207" s="66">
        <v>0</v>
      </c>
      <c r="H207" s="77">
        <v>0</v>
      </c>
      <c r="J207" s="118">
        <f t="shared" ref="J207" si="12">SUM(J208)</f>
        <v>0</v>
      </c>
      <c r="K207" s="68">
        <v>0</v>
      </c>
      <c r="L207" s="69">
        <f t="shared" si="10"/>
        <v>0</v>
      </c>
      <c r="M207" s="43"/>
      <c r="N207" s="31"/>
    </row>
    <row r="208" spans="1:14" x14ac:dyDescent="0.25">
      <c r="A208" s="92" t="s">
        <v>379</v>
      </c>
      <c r="B208" s="71" t="s">
        <v>380</v>
      </c>
      <c r="C208" s="83">
        <v>15000000</v>
      </c>
      <c r="D208" s="83">
        <v>15000000</v>
      </c>
      <c r="E208" s="72"/>
      <c r="F208" s="72"/>
      <c r="G208" s="72">
        <v>0</v>
      </c>
      <c r="H208" s="73">
        <v>0</v>
      </c>
      <c r="J208" s="118"/>
      <c r="K208" s="74">
        <v>0</v>
      </c>
      <c r="L208" s="75">
        <f t="shared" si="10"/>
        <v>0</v>
      </c>
      <c r="M208" s="43"/>
      <c r="N208" s="31"/>
    </row>
    <row r="209" spans="1:14" s="79" customFormat="1" x14ac:dyDescent="0.25">
      <c r="A209" s="99" t="s">
        <v>381</v>
      </c>
      <c r="B209" s="100" t="s">
        <v>382</v>
      </c>
      <c r="C209" s="65">
        <v>113938889</v>
      </c>
      <c r="D209" s="65">
        <v>113938889</v>
      </c>
      <c r="E209" s="66">
        <v>0</v>
      </c>
      <c r="F209" s="66">
        <v>1515206</v>
      </c>
      <c r="G209" s="66">
        <v>1515206</v>
      </c>
      <c r="H209" s="77">
        <v>1.3298409465797056E-2</v>
      </c>
      <c r="J209" s="118">
        <f t="shared" ref="J209" si="13">SUM(J210)</f>
        <v>0</v>
      </c>
      <c r="K209" s="68">
        <v>0</v>
      </c>
      <c r="L209" s="69">
        <f t="shared" si="10"/>
        <v>1515206</v>
      </c>
      <c r="M209" s="43"/>
      <c r="N209" s="43"/>
    </row>
    <row r="210" spans="1:14" x14ac:dyDescent="0.25">
      <c r="A210" s="92" t="s">
        <v>383</v>
      </c>
      <c r="B210" s="71" t="s">
        <v>384</v>
      </c>
      <c r="C210" s="83">
        <v>113938889</v>
      </c>
      <c r="D210" s="83">
        <v>113938889</v>
      </c>
      <c r="E210" s="72"/>
      <c r="F210" s="72">
        <v>1515206</v>
      </c>
      <c r="G210" s="72">
        <v>1515206</v>
      </c>
      <c r="H210" s="73">
        <v>1.3298409465797056E-2</v>
      </c>
      <c r="J210" s="118"/>
      <c r="K210" s="74">
        <v>0</v>
      </c>
      <c r="L210" s="75">
        <f t="shared" si="10"/>
        <v>1515206</v>
      </c>
      <c r="M210" s="43"/>
      <c r="N210" s="31"/>
    </row>
    <row r="211" spans="1:14" x14ac:dyDescent="0.25">
      <c r="A211" s="119" t="s">
        <v>385</v>
      </c>
      <c r="B211" s="120" t="s">
        <v>386</v>
      </c>
      <c r="C211" s="65">
        <v>220000000</v>
      </c>
      <c r="D211" s="65">
        <v>220000000</v>
      </c>
      <c r="E211" s="66">
        <v>998493</v>
      </c>
      <c r="F211" s="66">
        <v>0</v>
      </c>
      <c r="G211" s="66">
        <v>998493</v>
      </c>
      <c r="H211" s="77">
        <v>4.5386045454545451E-3</v>
      </c>
      <c r="J211" s="66">
        <f>+J213+J212+J214</f>
        <v>223309794</v>
      </c>
      <c r="K211" s="68">
        <f t="shared" si="11"/>
        <v>-0.99552866454213829</v>
      </c>
      <c r="L211" s="69">
        <f t="shared" si="10"/>
        <v>-222311301</v>
      </c>
      <c r="M211" s="43"/>
      <c r="N211" s="43"/>
    </row>
    <row r="212" spans="1:14" x14ac:dyDescent="0.25">
      <c r="A212" s="92" t="s">
        <v>387</v>
      </c>
      <c r="B212" s="71" t="s">
        <v>388</v>
      </c>
      <c r="C212" s="83">
        <v>0</v>
      </c>
      <c r="D212" s="83">
        <v>0</v>
      </c>
      <c r="E212" s="72"/>
      <c r="F212" s="72"/>
      <c r="G212" s="72">
        <v>0</v>
      </c>
      <c r="H212" s="73">
        <v>0</v>
      </c>
      <c r="J212" s="72"/>
      <c r="K212" s="74">
        <v>0</v>
      </c>
      <c r="L212" s="75">
        <f t="shared" si="10"/>
        <v>0</v>
      </c>
      <c r="M212" s="43"/>
      <c r="N212" s="31"/>
    </row>
    <row r="213" spans="1:14" x14ac:dyDescent="0.25">
      <c r="A213" s="92" t="s">
        <v>389</v>
      </c>
      <c r="B213" s="71" t="s">
        <v>390</v>
      </c>
      <c r="C213" s="83">
        <v>0</v>
      </c>
      <c r="D213" s="83">
        <v>0</v>
      </c>
      <c r="E213" s="72"/>
      <c r="F213" s="72"/>
      <c r="G213" s="72">
        <v>0</v>
      </c>
      <c r="H213" s="73">
        <v>0</v>
      </c>
      <c r="J213" s="72"/>
      <c r="K213" s="74">
        <v>0</v>
      </c>
      <c r="L213" s="75">
        <f t="shared" si="10"/>
        <v>0</v>
      </c>
      <c r="M213" s="43"/>
      <c r="N213" s="31"/>
    </row>
    <row r="214" spans="1:14" x14ac:dyDescent="0.25">
      <c r="A214" s="92" t="s">
        <v>391</v>
      </c>
      <c r="B214" s="121" t="s">
        <v>392</v>
      </c>
      <c r="C214" s="83">
        <v>220000000</v>
      </c>
      <c r="D214" s="83">
        <v>220000000</v>
      </c>
      <c r="E214" s="72">
        <v>998493</v>
      </c>
      <c r="F214" s="72"/>
      <c r="G214" s="72">
        <v>998493</v>
      </c>
      <c r="H214" s="73">
        <v>4.5386045454545451E-3</v>
      </c>
      <c r="J214" s="72">
        <v>223309794</v>
      </c>
      <c r="K214" s="74">
        <f t="shared" si="11"/>
        <v>-0.99552866454213829</v>
      </c>
      <c r="L214" s="75">
        <f t="shared" si="10"/>
        <v>-222311301</v>
      </c>
      <c r="M214" s="43"/>
      <c r="N214" s="31"/>
    </row>
    <row r="215" spans="1:14" x14ac:dyDescent="0.2">
      <c r="A215" s="122"/>
      <c r="B215" s="123"/>
      <c r="C215" s="123"/>
      <c r="D215" s="124"/>
      <c r="E215" s="124"/>
      <c r="F215" s="124"/>
      <c r="G215" s="124"/>
      <c r="H215" s="125"/>
      <c r="J215" s="123"/>
      <c r="K215" s="126"/>
      <c r="L215" s="126"/>
      <c r="M215" s="43"/>
      <c r="N215" s="31"/>
    </row>
    <row r="216" spans="1:14" s="130" customFormat="1" x14ac:dyDescent="0.25">
      <c r="A216" s="127"/>
      <c r="B216" s="128"/>
      <c r="C216" s="128"/>
      <c r="D216" s="129"/>
      <c r="E216" s="129"/>
      <c r="F216" s="129"/>
      <c r="G216" s="129"/>
      <c r="H216" s="129"/>
      <c r="J216" s="131"/>
      <c r="K216" s="132"/>
      <c r="L216" s="132"/>
    </row>
    <row r="217" spans="1:14" s="76" customFormat="1" hidden="1" x14ac:dyDescent="0.25">
      <c r="D217" s="135"/>
      <c r="G217" s="135"/>
      <c r="J217" s="133"/>
      <c r="K217" s="134"/>
      <c r="L217" s="134"/>
    </row>
    <row r="218" spans="1:14" s="76" customFormat="1" hidden="1" x14ac:dyDescent="0.25">
      <c r="B218" s="78" t="s">
        <v>393</v>
      </c>
      <c r="C218" s="78"/>
      <c r="D218" s="136"/>
      <c r="E218" s="136">
        <f>+E219+E220+E221</f>
        <v>7932695940</v>
      </c>
      <c r="F218" s="136">
        <f>+F219+F220+F221</f>
        <v>7932695940</v>
      </c>
      <c r="J218" s="133"/>
      <c r="K218" s="134"/>
      <c r="L218" s="134"/>
    </row>
    <row r="219" spans="1:14" s="76" customFormat="1" hidden="1" x14ac:dyDescent="0.25">
      <c r="B219" s="76" t="s">
        <v>394</v>
      </c>
      <c r="D219" s="135"/>
      <c r="E219" s="135">
        <v>7028274829</v>
      </c>
      <c r="F219" s="135">
        <v>7028274829</v>
      </c>
      <c r="J219" s="133"/>
      <c r="K219" s="134"/>
      <c r="L219" s="134"/>
    </row>
    <row r="220" spans="1:14" s="76" customFormat="1" hidden="1" x14ac:dyDescent="0.25">
      <c r="B220" s="76" t="s">
        <v>395</v>
      </c>
      <c r="D220" s="136"/>
      <c r="E220" s="135">
        <f>+'[1]Mapa V(a)_ Receitas FSAs '!AY65</f>
        <v>845138542</v>
      </c>
      <c r="F220" s="76">
        <v>845138542</v>
      </c>
      <c r="G220" s="135"/>
      <c r="J220" s="133"/>
      <c r="K220" s="134"/>
      <c r="L220" s="134"/>
    </row>
    <row r="221" spans="1:14" s="76" customFormat="1" hidden="1" x14ac:dyDescent="0.25">
      <c r="B221" s="76" t="s">
        <v>396</v>
      </c>
      <c r="E221" s="135">
        <v>59282569</v>
      </c>
      <c r="F221" s="76">
        <v>59282569</v>
      </c>
      <c r="J221" s="133"/>
      <c r="K221" s="134"/>
      <c r="L221" s="134"/>
    </row>
    <row r="222" spans="1:14" s="76" customFormat="1" hidden="1" x14ac:dyDescent="0.25">
      <c r="B222" s="78" t="s">
        <v>45</v>
      </c>
      <c r="C222" s="78"/>
      <c r="D222" s="78"/>
      <c r="E222" s="136">
        <v>5926092852</v>
      </c>
      <c r="F222" s="76">
        <v>5926092852</v>
      </c>
      <c r="J222" s="133"/>
      <c r="K222" s="134"/>
      <c r="L222" s="134"/>
    </row>
    <row r="223" spans="1:14" s="76" customFormat="1" hidden="1" x14ac:dyDescent="0.25">
      <c r="B223" s="78" t="s">
        <v>10</v>
      </c>
      <c r="E223" s="136">
        <f>+E222+E218</f>
        <v>13858788792</v>
      </c>
      <c r="F223" s="135">
        <f>SUM(F219:F222)</f>
        <v>13858788792</v>
      </c>
      <c r="G223" s="135">
        <f>+E223-F223</f>
        <v>0</v>
      </c>
      <c r="J223" s="133"/>
      <c r="K223" s="134"/>
      <c r="L223" s="134"/>
    </row>
    <row r="224" spans="1:14" hidden="1" x14ac:dyDescent="0.25">
      <c r="E224" s="43"/>
      <c r="F224" s="43"/>
      <c r="G224" s="43"/>
    </row>
    <row r="225" spans="2:7" hidden="1" x14ac:dyDescent="0.25">
      <c r="B225" s="139" t="s">
        <v>397</v>
      </c>
      <c r="E225" s="140">
        <f>+E223-G9</f>
        <v>0</v>
      </c>
      <c r="G225" s="43"/>
    </row>
    <row r="226" spans="2:7" hidden="1" x14ac:dyDescent="0.25">
      <c r="B226" s="139"/>
      <c r="E226" s="140">
        <f>+E219+E221+E222-E9</f>
        <v>0</v>
      </c>
    </row>
    <row r="227" spans="2:7" hidden="1" x14ac:dyDescent="0.25">
      <c r="B227" s="139"/>
      <c r="E227" s="140">
        <f>+E220-F9</f>
        <v>0</v>
      </c>
    </row>
    <row r="228" spans="2:7" hidden="1" x14ac:dyDescent="0.25"/>
    <row r="229" spans="2:7" hidden="1" x14ac:dyDescent="0.25"/>
    <row r="230" spans="2:7" ht="15" hidden="1" customHeight="1" x14ac:dyDescent="0.25">
      <c r="B230" s="141" t="s">
        <v>398</v>
      </c>
      <c r="C230" s="141"/>
      <c r="D230" s="141"/>
      <c r="E230" s="43"/>
      <c r="G230" s="43"/>
    </row>
    <row r="231" spans="2:7" hidden="1" x14ac:dyDescent="0.25">
      <c r="B231" s="141"/>
      <c r="C231" s="141"/>
      <c r="D231" s="141"/>
      <c r="E231" s="43"/>
    </row>
    <row r="232" spans="2:7" hidden="1" x14ac:dyDescent="0.25">
      <c r="B232" s="141"/>
      <c r="C232" s="141"/>
      <c r="D232" s="141"/>
    </row>
    <row r="233" spans="2:7" hidden="1" x14ac:dyDescent="0.25">
      <c r="B233" s="141"/>
      <c r="C233" s="141"/>
      <c r="D233" s="141"/>
    </row>
    <row r="234" spans="2:7" hidden="1" x14ac:dyDescent="0.25">
      <c r="B234" s="141"/>
      <c r="C234" s="141"/>
      <c r="D234" s="141"/>
    </row>
    <row r="235" spans="2:7" hidden="1" x14ac:dyDescent="0.25">
      <c r="B235" s="141"/>
      <c r="C235" s="141"/>
      <c r="D235" s="141"/>
    </row>
    <row r="236" spans="2:7" hidden="1" x14ac:dyDescent="0.25">
      <c r="B236" s="141"/>
      <c r="C236" s="141"/>
      <c r="D236" s="141"/>
    </row>
    <row r="237" spans="2:7" hidden="1" x14ac:dyDescent="0.25">
      <c r="B237" s="141"/>
      <c r="C237" s="141"/>
      <c r="D237" s="141"/>
    </row>
    <row r="238" spans="2:7" hidden="1" x14ac:dyDescent="0.25">
      <c r="B238" s="141"/>
      <c r="C238" s="141"/>
      <c r="D238" s="141"/>
    </row>
    <row r="239" spans="2:7" hidden="1" x14ac:dyDescent="0.25">
      <c r="B239" s="141"/>
      <c r="C239" s="141"/>
      <c r="D239" s="141"/>
    </row>
    <row r="240" spans="2:7" hidden="1" x14ac:dyDescent="0.25">
      <c r="B240" s="141"/>
      <c r="C240" s="141"/>
      <c r="D240" s="141"/>
    </row>
    <row r="241" spans="2:4" hidden="1" x14ac:dyDescent="0.25">
      <c r="B241" s="141"/>
      <c r="C241" s="141"/>
      <c r="D241" s="141"/>
    </row>
    <row r="242" spans="2:4" hidden="1" x14ac:dyDescent="0.25">
      <c r="B242" s="141"/>
      <c r="C242" s="141"/>
      <c r="D242" s="141"/>
    </row>
    <row r="243" spans="2:4" hidden="1" x14ac:dyDescent="0.25">
      <c r="B243" s="141"/>
      <c r="C243" s="141"/>
      <c r="D243" s="141"/>
    </row>
    <row r="244" spans="2:4" hidden="1" x14ac:dyDescent="0.25">
      <c r="B244" s="141"/>
      <c r="C244" s="141"/>
      <c r="D244" s="141"/>
    </row>
    <row r="245" spans="2:4" hidden="1" x14ac:dyDescent="0.25">
      <c r="B245" s="141"/>
      <c r="C245" s="141"/>
      <c r="D245" s="141"/>
    </row>
    <row r="246" spans="2:4" hidden="1" x14ac:dyDescent="0.25">
      <c r="B246" s="141"/>
      <c r="C246" s="141"/>
      <c r="D246" s="141"/>
    </row>
    <row r="247" spans="2:4" hidden="1" x14ac:dyDescent="0.25">
      <c r="B247" s="141"/>
      <c r="C247" s="141"/>
      <c r="D247" s="141"/>
    </row>
    <row r="248" spans="2:4" hidden="1" x14ac:dyDescent="0.25">
      <c r="B248" s="141"/>
      <c r="C248" s="141"/>
      <c r="D248" s="141"/>
    </row>
    <row r="249" spans="2:4" hidden="1" x14ac:dyDescent="0.25">
      <c r="B249" s="141"/>
      <c r="C249" s="141"/>
      <c r="D249" s="141"/>
    </row>
    <row r="250" spans="2:4" hidden="1" x14ac:dyDescent="0.25">
      <c r="B250" s="141"/>
      <c r="C250" s="141"/>
      <c r="D250" s="141"/>
    </row>
    <row r="251" spans="2:4" hidden="1" x14ac:dyDescent="0.25">
      <c r="B251" s="141"/>
      <c r="C251" s="141"/>
      <c r="D251" s="141"/>
    </row>
    <row r="252" spans="2:4" hidden="1" x14ac:dyDescent="0.25">
      <c r="B252" s="141"/>
      <c r="C252" s="141"/>
      <c r="D252" s="141"/>
    </row>
    <row r="253" spans="2:4" hidden="1" x14ac:dyDescent="0.25"/>
    <row r="254" spans="2:4" hidden="1" x14ac:dyDescent="0.25"/>
    <row r="255" spans="2:4" hidden="1" x14ac:dyDescent="0.25"/>
    <row r="256" spans="2:4" hidden="1" x14ac:dyDescent="0.25"/>
    <row r="257" hidden="1" x14ac:dyDescent="0.25"/>
    <row r="258" hidden="1" x14ac:dyDescent="0.25"/>
  </sheetData>
  <mergeCells count="13">
    <mergeCell ref="B230:D252"/>
    <mergeCell ref="J5:J8"/>
    <mergeCell ref="K5:K8"/>
    <mergeCell ref="L5:L8"/>
    <mergeCell ref="E6:E8"/>
    <mergeCell ref="F6:F8"/>
    <mergeCell ref="G6:G8"/>
    <mergeCell ref="C4:D4"/>
    <mergeCell ref="A5:B7"/>
    <mergeCell ref="C5:C8"/>
    <mergeCell ref="D5:D8"/>
    <mergeCell ref="E5:G5"/>
    <mergeCell ref="H5:H8"/>
  </mergeCells>
  <printOptions horizontalCentered="1"/>
  <pageMargins left="0.39370078740157483" right="0.39370078740157483" top="0.35433070866141736" bottom="0.35433070866141736" header="0.31496062992125984" footer="0.31496062992125984"/>
  <pageSetup paperSize="9" scale="61" fitToHeight="0" orientation="portrait" r:id="rId1"/>
  <rowBreaks count="2" manualBreakCount="2">
    <brk id="95" max="7" man="1"/>
    <brk id="193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6"/>
  <sheetViews>
    <sheetView zoomScaleNormal="100" zoomScaleSheetLayoutView="95" workbookViewId="0">
      <selection activeCell="H10" sqref="H10"/>
    </sheetView>
  </sheetViews>
  <sheetFormatPr defaultRowHeight="15" x14ac:dyDescent="0.25"/>
  <cols>
    <col min="1" max="1" width="33.85546875" customWidth="1"/>
    <col min="2" max="2" width="60.85546875" customWidth="1"/>
    <col min="3" max="3" width="16.42578125" customWidth="1"/>
    <col min="4" max="4" width="15.7109375" customWidth="1"/>
    <col min="5" max="5" width="15.85546875" customWidth="1"/>
    <col min="6" max="6" width="17.42578125" customWidth="1"/>
    <col min="7" max="7" width="15" customWidth="1"/>
    <col min="8" max="8" width="14.5703125" customWidth="1"/>
    <col min="9" max="9" width="19.140625" customWidth="1"/>
    <col min="10" max="10" width="18.28515625" customWidth="1"/>
    <col min="11" max="11" width="15.7109375" customWidth="1"/>
    <col min="12" max="12" width="14" customWidth="1"/>
    <col min="13" max="13" width="9.140625" customWidth="1"/>
    <col min="14" max="14" width="17.7109375" hidden="1" customWidth="1"/>
    <col min="15" max="15" width="16" hidden="1" customWidth="1"/>
    <col min="16" max="16" width="14.42578125" hidden="1" customWidth="1"/>
    <col min="17" max="17" width="10" hidden="1" customWidth="1"/>
    <col min="18" max="30" width="9.140625" customWidth="1"/>
  </cols>
  <sheetData>
    <row r="1" spans="1:16" ht="15.6" customHeight="1" x14ac:dyDescent="0.25">
      <c r="A1" s="142"/>
      <c r="B1" s="142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6" ht="12" customHeight="1" x14ac:dyDescent="0.25">
      <c r="A2" s="142"/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1:16" ht="43.5" customHeight="1" x14ac:dyDescent="0.25">
      <c r="A3" s="144"/>
      <c r="B3" s="144"/>
      <c r="C3" s="145"/>
      <c r="D3" s="145"/>
      <c r="E3" s="145"/>
      <c r="F3" s="145"/>
      <c r="G3" s="145"/>
      <c r="H3" s="146"/>
      <c r="I3" s="146"/>
      <c r="J3" s="146"/>
      <c r="K3" s="146"/>
      <c r="L3" s="146"/>
    </row>
    <row r="4" spans="1:16" ht="21" customHeight="1" x14ac:dyDescent="0.25">
      <c r="A4" s="14" t="s">
        <v>399</v>
      </c>
      <c r="B4" s="15"/>
      <c r="C4" s="15" t="s">
        <v>400</v>
      </c>
      <c r="D4" s="17" t="s">
        <v>401</v>
      </c>
      <c r="E4" s="18"/>
      <c r="F4" s="18"/>
      <c r="G4" s="19"/>
      <c r="H4" s="17" t="s">
        <v>3</v>
      </c>
      <c r="I4" s="18"/>
      <c r="J4" s="18"/>
      <c r="K4" s="19"/>
      <c r="L4" s="15" t="s">
        <v>4</v>
      </c>
      <c r="N4" s="147" t="s">
        <v>402</v>
      </c>
      <c r="O4" s="147" t="s">
        <v>403</v>
      </c>
      <c r="P4" s="147" t="s">
        <v>404</v>
      </c>
    </row>
    <row r="5" spans="1:16" ht="29.1" customHeight="1" x14ac:dyDescent="0.25">
      <c r="A5" s="29"/>
      <c r="B5" s="30"/>
      <c r="C5" s="25"/>
      <c r="D5" s="14" t="s">
        <v>405</v>
      </c>
      <c r="E5" s="20" t="s">
        <v>406</v>
      </c>
      <c r="F5" s="20" t="s">
        <v>407</v>
      </c>
      <c r="G5" s="15" t="s">
        <v>10</v>
      </c>
      <c r="H5" s="20" t="s">
        <v>405</v>
      </c>
      <c r="I5" s="148" t="s">
        <v>406</v>
      </c>
      <c r="J5" s="20" t="s">
        <v>407</v>
      </c>
      <c r="K5" s="15" t="s">
        <v>10</v>
      </c>
      <c r="L5" s="25"/>
      <c r="N5" s="149"/>
      <c r="O5" s="149"/>
      <c r="P5" s="149"/>
    </row>
    <row r="6" spans="1:16" x14ac:dyDescent="0.25">
      <c r="A6" s="32" t="s">
        <v>11</v>
      </c>
      <c r="B6" s="32" t="s">
        <v>12</v>
      </c>
      <c r="C6" s="30"/>
      <c r="D6" s="29"/>
      <c r="E6" s="35"/>
      <c r="F6" s="35"/>
      <c r="G6" s="30"/>
      <c r="H6" s="35"/>
      <c r="I6" s="150"/>
      <c r="J6" s="35"/>
      <c r="K6" s="30"/>
      <c r="L6" s="30"/>
      <c r="N6" s="151"/>
      <c r="O6" s="151"/>
      <c r="P6" s="151"/>
    </row>
    <row r="7" spans="1:16" x14ac:dyDescent="0.25">
      <c r="A7" s="152" t="s">
        <v>408</v>
      </c>
      <c r="B7" s="153" t="s">
        <v>409</v>
      </c>
      <c r="C7" s="154">
        <v>600378216</v>
      </c>
      <c r="D7" s="154"/>
      <c r="E7" s="154">
        <v>294568928</v>
      </c>
      <c r="F7" s="154">
        <v>308841994</v>
      </c>
      <c r="G7" s="154">
        <v>603410922</v>
      </c>
      <c r="H7" s="155"/>
      <c r="I7" s="155">
        <v>65348060</v>
      </c>
      <c r="J7" s="155">
        <v>72009543</v>
      </c>
      <c r="K7" s="155">
        <v>137357603</v>
      </c>
      <c r="L7" s="156">
        <v>0.2276352614644917</v>
      </c>
      <c r="N7" s="157"/>
      <c r="O7" s="158"/>
      <c r="P7" s="157"/>
    </row>
    <row r="8" spans="1:16" x14ac:dyDescent="0.25">
      <c r="A8" s="159"/>
      <c r="B8" s="153" t="s">
        <v>410</v>
      </c>
      <c r="C8" s="154">
        <v>12061330512</v>
      </c>
      <c r="D8" s="154"/>
      <c r="E8" s="154">
        <v>10649390290</v>
      </c>
      <c r="F8" s="154">
        <v>1444346943</v>
      </c>
      <c r="G8" s="154">
        <v>12093737233</v>
      </c>
      <c r="H8" s="155"/>
      <c r="I8" s="155">
        <v>2587504707</v>
      </c>
      <c r="J8" s="155">
        <v>337275421</v>
      </c>
      <c r="K8" s="155">
        <v>2924780128</v>
      </c>
      <c r="L8" s="156">
        <v>0.24184253979152087</v>
      </c>
      <c r="N8" s="157"/>
      <c r="O8" s="158"/>
      <c r="P8" s="157"/>
    </row>
    <row r="9" spans="1:16" x14ac:dyDescent="0.25">
      <c r="A9" s="159"/>
      <c r="B9" s="153" t="s">
        <v>411</v>
      </c>
      <c r="C9" s="154">
        <v>4802486584.0349998</v>
      </c>
      <c r="D9" s="154">
        <v>135740450.92000002</v>
      </c>
      <c r="E9" s="154">
        <v>3960327158.3549995</v>
      </c>
      <c r="F9" s="154">
        <v>779128622</v>
      </c>
      <c r="G9" s="154">
        <v>4875196231.2749996</v>
      </c>
      <c r="H9" s="155">
        <v>20347250</v>
      </c>
      <c r="I9" s="155">
        <v>938593097</v>
      </c>
      <c r="J9" s="155">
        <v>178015129.00000003</v>
      </c>
      <c r="K9" s="155">
        <v>1136955476</v>
      </c>
      <c r="L9" s="156">
        <v>0.23321224871037743</v>
      </c>
      <c r="N9" s="157"/>
      <c r="O9" s="158"/>
      <c r="P9" s="157"/>
    </row>
    <row r="10" spans="1:16" x14ac:dyDescent="0.25">
      <c r="A10" s="159"/>
      <c r="B10" s="153" t="s">
        <v>412</v>
      </c>
      <c r="C10" s="154">
        <v>29085320</v>
      </c>
      <c r="D10" s="154"/>
      <c r="E10" s="154">
        <v>19485408</v>
      </c>
      <c r="F10" s="154">
        <v>9143912</v>
      </c>
      <c r="G10" s="154">
        <v>28629320</v>
      </c>
      <c r="H10" s="155"/>
      <c r="I10" s="155">
        <v>707500</v>
      </c>
      <c r="J10" s="155">
        <v>1273492</v>
      </c>
      <c r="K10" s="155">
        <v>1980992</v>
      </c>
      <c r="L10" s="156">
        <v>6.9194518067491648E-2</v>
      </c>
      <c r="N10" s="157"/>
      <c r="O10" s="158"/>
      <c r="P10" s="157"/>
    </row>
    <row r="11" spans="1:16" x14ac:dyDescent="0.25">
      <c r="A11" s="159"/>
      <c r="B11" s="153" t="s">
        <v>413</v>
      </c>
      <c r="C11" s="154">
        <v>49637370</v>
      </c>
      <c r="D11" s="154"/>
      <c r="E11" s="154">
        <v>49637370</v>
      </c>
      <c r="F11" s="154"/>
      <c r="G11" s="154">
        <v>49637370</v>
      </c>
      <c r="H11" s="155"/>
      <c r="I11" s="155">
        <v>11049454</v>
      </c>
      <c r="J11" s="155"/>
      <c r="K11" s="155">
        <v>11049454</v>
      </c>
      <c r="L11" s="156">
        <v>0.22260353439354261</v>
      </c>
      <c r="N11" s="157"/>
      <c r="O11" s="158"/>
      <c r="P11" s="157"/>
    </row>
    <row r="12" spans="1:16" x14ac:dyDescent="0.25">
      <c r="A12" s="159"/>
      <c r="B12" s="153" t="s">
        <v>414</v>
      </c>
      <c r="C12" s="154">
        <v>180330697.5</v>
      </c>
      <c r="D12" s="154">
        <v>1928423</v>
      </c>
      <c r="E12" s="154">
        <v>89502030.5</v>
      </c>
      <c r="F12" s="154">
        <v>92889084</v>
      </c>
      <c r="G12" s="154">
        <v>184319537.5</v>
      </c>
      <c r="H12" s="155">
        <v>150000</v>
      </c>
      <c r="I12" s="155">
        <v>17694252</v>
      </c>
      <c r="J12" s="155">
        <v>18598057</v>
      </c>
      <c r="K12" s="155">
        <v>36442309</v>
      </c>
      <c r="L12" s="156">
        <v>0.19771267600972578</v>
      </c>
      <c r="N12" s="157"/>
      <c r="O12" s="158"/>
      <c r="P12" s="157"/>
    </row>
    <row r="13" spans="1:16" x14ac:dyDescent="0.25">
      <c r="A13" s="159"/>
      <c r="B13" s="153" t="s">
        <v>415</v>
      </c>
      <c r="C13" s="154">
        <v>1737611702</v>
      </c>
      <c r="D13" s="154">
        <v>4629309</v>
      </c>
      <c r="E13" s="154">
        <v>1607646700</v>
      </c>
      <c r="F13" s="154">
        <v>135404977</v>
      </c>
      <c r="G13" s="154">
        <v>1747680986</v>
      </c>
      <c r="H13" s="155">
        <v>133346</v>
      </c>
      <c r="I13" s="155">
        <v>270314468</v>
      </c>
      <c r="J13" s="155">
        <v>31419399</v>
      </c>
      <c r="K13" s="155">
        <v>301867213</v>
      </c>
      <c r="L13" s="156">
        <v>0.1727244362204213</v>
      </c>
      <c r="N13" s="157"/>
      <c r="O13" s="158"/>
      <c r="P13" s="157"/>
    </row>
    <row r="14" spans="1:16" x14ac:dyDescent="0.25">
      <c r="A14" s="159"/>
      <c r="B14" s="153" t="s">
        <v>416</v>
      </c>
      <c r="C14" s="154">
        <v>28380447</v>
      </c>
      <c r="D14" s="154"/>
      <c r="E14" s="154">
        <v>19134995</v>
      </c>
      <c r="F14" s="154">
        <v>9475452</v>
      </c>
      <c r="G14" s="154">
        <v>28610447</v>
      </c>
      <c r="H14" s="155"/>
      <c r="I14" s="155">
        <v>3525962</v>
      </c>
      <c r="J14" s="155">
        <v>2065750</v>
      </c>
      <c r="K14" s="155">
        <v>5591712</v>
      </c>
      <c r="L14" s="156">
        <v>0.19544301422483892</v>
      </c>
      <c r="N14" s="157"/>
      <c r="O14" s="158"/>
      <c r="P14" s="157"/>
    </row>
    <row r="15" spans="1:16" x14ac:dyDescent="0.25">
      <c r="A15" s="159"/>
      <c r="B15" s="153" t="s">
        <v>417</v>
      </c>
      <c r="C15" s="154">
        <v>1303802758</v>
      </c>
      <c r="D15" s="154">
        <v>6449132</v>
      </c>
      <c r="E15" s="154">
        <v>1128164856</v>
      </c>
      <c r="F15" s="154">
        <v>150525145</v>
      </c>
      <c r="G15" s="154">
        <v>1285139133</v>
      </c>
      <c r="H15" s="155">
        <v>989533</v>
      </c>
      <c r="I15" s="155">
        <v>259899893</v>
      </c>
      <c r="J15" s="155">
        <v>63460058</v>
      </c>
      <c r="K15" s="155">
        <v>324349484</v>
      </c>
      <c r="L15" s="156">
        <v>0.25238472292322611</v>
      </c>
      <c r="N15" s="157"/>
      <c r="O15" s="158"/>
      <c r="P15" s="157"/>
    </row>
    <row r="16" spans="1:16" x14ac:dyDescent="0.25">
      <c r="A16" s="159"/>
      <c r="B16" s="153" t="s">
        <v>418</v>
      </c>
      <c r="C16" s="154">
        <v>75048055</v>
      </c>
      <c r="D16" s="154">
        <v>220000</v>
      </c>
      <c r="E16" s="154">
        <v>63376903</v>
      </c>
      <c r="F16" s="154">
        <v>13155427</v>
      </c>
      <c r="G16" s="154">
        <v>76752330</v>
      </c>
      <c r="H16" s="155">
        <v>26523</v>
      </c>
      <c r="I16" s="155">
        <v>10564960</v>
      </c>
      <c r="J16" s="155">
        <v>2467213</v>
      </c>
      <c r="K16" s="155">
        <v>13058696</v>
      </c>
      <c r="L16" s="156">
        <v>0.17014071103769748</v>
      </c>
      <c r="N16" s="157"/>
      <c r="O16" s="158"/>
      <c r="P16" s="157"/>
    </row>
    <row r="17" spans="1:16" x14ac:dyDescent="0.25">
      <c r="A17" s="159"/>
      <c r="B17" s="153" t="s">
        <v>419</v>
      </c>
      <c r="C17" s="154">
        <v>12323571</v>
      </c>
      <c r="D17" s="154"/>
      <c r="E17" s="154">
        <v>9804272</v>
      </c>
      <c r="F17" s="154">
        <v>2519299</v>
      </c>
      <c r="G17" s="154">
        <v>12323571</v>
      </c>
      <c r="H17" s="155"/>
      <c r="I17" s="155">
        <v>270222</v>
      </c>
      <c r="J17" s="155">
        <v>8300</v>
      </c>
      <c r="K17" s="155">
        <v>278522</v>
      </c>
      <c r="L17" s="156">
        <v>2.2600754278122793E-2</v>
      </c>
      <c r="N17" s="157"/>
      <c r="O17" s="158"/>
      <c r="P17" s="157"/>
    </row>
    <row r="18" spans="1:16" x14ac:dyDescent="0.25">
      <c r="A18" s="159"/>
      <c r="B18" s="153" t="s">
        <v>420</v>
      </c>
      <c r="C18" s="154">
        <v>142207121</v>
      </c>
      <c r="D18" s="154">
        <v>52761072</v>
      </c>
      <c r="E18" s="154">
        <v>78344828</v>
      </c>
      <c r="F18" s="154">
        <v>15214605</v>
      </c>
      <c r="G18" s="154">
        <v>146320505</v>
      </c>
      <c r="H18" s="155">
        <v>308000</v>
      </c>
      <c r="I18" s="155">
        <v>3032000</v>
      </c>
      <c r="J18" s="155">
        <v>1023958</v>
      </c>
      <c r="K18" s="155">
        <v>4363958</v>
      </c>
      <c r="L18" s="156">
        <v>2.982465102891765E-2</v>
      </c>
      <c r="N18" s="157"/>
      <c r="O18" s="158"/>
      <c r="P18" s="157"/>
    </row>
    <row r="19" spans="1:16" x14ac:dyDescent="0.25">
      <c r="A19" s="159"/>
      <c r="B19" s="153" t="s">
        <v>421</v>
      </c>
      <c r="C19" s="154">
        <v>15041900</v>
      </c>
      <c r="D19" s="154">
        <v>500000</v>
      </c>
      <c r="E19" s="154">
        <v>7405000</v>
      </c>
      <c r="F19" s="154">
        <v>7136900</v>
      </c>
      <c r="G19" s="154">
        <v>15041900</v>
      </c>
      <c r="H19" s="155">
        <v>0</v>
      </c>
      <c r="I19" s="155">
        <v>272000</v>
      </c>
      <c r="J19" s="155">
        <v>1249828</v>
      </c>
      <c r="K19" s="155">
        <v>1521828</v>
      </c>
      <c r="L19" s="156">
        <v>0.10117259122850172</v>
      </c>
      <c r="N19" s="157"/>
      <c r="O19" s="158"/>
      <c r="P19" s="157"/>
    </row>
    <row r="20" spans="1:16" x14ac:dyDescent="0.25">
      <c r="A20" s="159"/>
      <c r="B20" s="153" t="s">
        <v>422</v>
      </c>
      <c r="C20" s="154">
        <v>196789122</v>
      </c>
      <c r="D20" s="154"/>
      <c r="E20" s="154">
        <v>125496884</v>
      </c>
      <c r="F20" s="154">
        <v>66489911</v>
      </c>
      <c r="G20" s="154">
        <v>191986795</v>
      </c>
      <c r="H20" s="155"/>
      <c r="I20" s="155">
        <v>0</v>
      </c>
      <c r="J20" s="155">
        <v>3713135</v>
      </c>
      <c r="K20" s="155">
        <v>3713135</v>
      </c>
      <c r="L20" s="156">
        <v>1.9340574959855961E-2</v>
      </c>
      <c r="N20" s="157"/>
      <c r="O20" s="158"/>
      <c r="P20" s="157"/>
    </row>
    <row r="21" spans="1:16" x14ac:dyDescent="0.25">
      <c r="A21" s="159"/>
      <c r="B21" s="153" t="s">
        <v>423</v>
      </c>
      <c r="C21" s="154">
        <v>100000000</v>
      </c>
      <c r="D21" s="154"/>
      <c r="E21" s="154"/>
      <c r="F21" s="154">
        <v>100000000</v>
      </c>
      <c r="G21" s="154">
        <v>100000000</v>
      </c>
      <c r="H21" s="155"/>
      <c r="I21" s="155"/>
      <c r="J21" s="155">
        <v>0</v>
      </c>
      <c r="K21" s="155">
        <v>0</v>
      </c>
      <c r="L21" s="156">
        <v>0</v>
      </c>
      <c r="N21" s="157"/>
      <c r="O21" s="158"/>
      <c r="P21" s="157"/>
    </row>
    <row r="22" spans="1:16" x14ac:dyDescent="0.25">
      <c r="A22" s="159"/>
      <c r="B22" s="153" t="s">
        <v>424</v>
      </c>
      <c r="C22" s="154">
        <v>508673632</v>
      </c>
      <c r="D22" s="154"/>
      <c r="E22" s="154">
        <v>426262383</v>
      </c>
      <c r="F22" s="154">
        <v>67276288</v>
      </c>
      <c r="G22" s="154">
        <v>493538671</v>
      </c>
      <c r="H22" s="155"/>
      <c r="I22" s="155">
        <v>0</v>
      </c>
      <c r="J22" s="155">
        <v>0</v>
      </c>
      <c r="K22" s="155">
        <v>0</v>
      </c>
      <c r="L22" s="156">
        <v>0</v>
      </c>
      <c r="N22" s="157"/>
      <c r="O22" s="158"/>
      <c r="P22" s="157"/>
    </row>
    <row r="23" spans="1:16" x14ac:dyDescent="0.25">
      <c r="A23" s="159"/>
      <c r="B23" s="153" t="s">
        <v>425</v>
      </c>
      <c r="C23" s="154">
        <v>248571170</v>
      </c>
      <c r="D23" s="154"/>
      <c r="E23" s="154">
        <v>172613886</v>
      </c>
      <c r="F23" s="154">
        <v>57862205</v>
      </c>
      <c r="G23" s="154">
        <v>230476091</v>
      </c>
      <c r="H23" s="155"/>
      <c r="I23" s="155">
        <v>0</v>
      </c>
      <c r="J23" s="155">
        <v>0</v>
      </c>
      <c r="K23" s="155">
        <v>0</v>
      </c>
      <c r="L23" s="156">
        <v>0</v>
      </c>
      <c r="N23" s="157"/>
      <c r="O23" s="158"/>
      <c r="P23" s="157"/>
    </row>
    <row r="24" spans="1:16" x14ac:dyDescent="0.25">
      <c r="A24" s="159"/>
      <c r="B24" s="153" t="s">
        <v>426</v>
      </c>
      <c r="C24" s="154">
        <v>8930017</v>
      </c>
      <c r="D24" s="154"/>
      <c r="E24" s="154">
        <v>8930017</v>
      </c>
      <c r="F24" s="154"/>
      <c r="G24" s="154">
        <v>8930017</v>
      </c>
      <c r="H24" s="155"/>
      <c r="I24" s="155">
        <v>0</v>
      </c>
      <c r="J24" s="155"/>
      <c r="K24" s="155">
        <v>0</v>
      </c>
      <c r="L24" s="156">
        <v>0</v>
      </c>
      <c r="N24" s="157"/>
      <c r="O24" s="158"/>
      <c r="P24" s="157"/>
    </row>
    <row r="25" spans="1:16" x14ac:dyDescent="0.25">
      <c r="A25" s="159"/>
      <c r="B25" s="153" t="s">
        <v>427</v>
      </c>
      <c r="C25" s="154">
        <v>62308926</v>
      </c>
      <c r="D25" s="154"/>
      <c r="E25" s="154">
        <v>60806598</v>
      </c>
      <c r="F25" s="154">
        <v>1038000</v>
      </c>
      <c r="G25" s="154">
        <v>61844598</v>
      </c>
      <c r="H25" s="155"/>
      <c r="I25" s="155">
        <v>0</v>
      </c>
      <c r="J25" s="155">
        <v>0</v>
      </c>
      <c r="K25" s="155">
        <v>0</v>
      </c>
      <c r="L25" s="156">
        <v>0</v>
      </c>
      <c r="N25" s="157"/>
      <c r="O25" s="158"/>
      <c r="P25" s="157"/>
    </row>
    <row r="26" spans="1:16" x14ac:dyDescent="0.25">
      <c r="A26" s="159"/>
      <c r="B26" s="153" t="s">
        <v>428</v>
      </c>
      <c r="C26" s="154">
        <v>204845836</v>
      </c>
      <c r="D26" s="154">
        <v>1477819</v>
      </c>
      <c r="E26" s="154">
        <v>117700617</v>
      </c>
      <c r="F26" s="154">
        <v>81550890</v>
      </c>
      <c r="G26" s="154">
        <v>200729326</v>
      </c>
      <c r="H26" s="155">
        <v>0</v>
      </c>
      <c r="I26" s="155">
        <v>0</v>
      </c>
      <c r="J26" s="155">
        <v>0</v>
      </c>
      <c r="K26" s="155">
        <v>0</v>
      </c>
      <c r="L26" s="156">
        <v>0</v>
      </c>
      <c r="N26" s="157"/>
      <c r="O26" s="158"/>
      <c r="P26" s="157"/>
    </row>
    <row r="27" spans="1:16" x14ac:dyDescent="0.25">
      <c r="A27" s="159"/>
      <c r="B27" s="153" t="s">
        <v>429</v>
      </c>
      <c r="C27" s="154">
        <v>45913781</v>
      </c>
      <c r="D27" s="154"/>
      <c r="E27" s="154">
        <v>37887048</v>
      </c>
      <c r="F27" s="154">
        <v>8897663</v>
      </c>
      <c r="G27" s="154">
        <v>46784711</v>
      </c>
      <c r="H27" s="155"/>
      <c r="I27" s="155">
        <v>0</v>
      </c>
      <c r="J27" s="155">
        <v>0</v>
      </c>
      <c r="K27" s="155">
        <v>0</v>
      </c>
      <c r="L27" s="156">
        <v>0</v>
      </c>
      <c r="N27" s="157"/>
      <c r="O27" s="158"/>
      <c r="P27" s="157"/>
    </row>
    <row r="28" spans="1:16" x14ac:dyDescent="0.25">
      <c r="A28" s="159"/>
      <c r="B28" s="153" t="s">
        <v>430</v>
      </c>
      <c r="C28" s="154">
        <v>1986937051.6099999</v>
      </c>
      <c r="D28" s="154">
        <v>30372049</v>
      </c>
      <c r="E28" s="154">
        <v>792192056.48999989</v>
      </c>
      <c r="F28" s="154">
        <v>1173218835</v>
      </c>
      <c r="G28" s="154">
        <v>1995782940.4899998</v>
      </c>
      <c r="H28" s="155">
        <v>3418898</v>
      </c>
      <c r="I28" s="155">
        <v>101238593</v>
      </c>
      <c r="J28" s="155">
        <v>354923217</v>
      </c>
      <c r="K28" s="155">
        <v>459580708</v>
      </c>
      <c r="L28" s="156">
        <v>0.2302758975819108</v>
      </c>
      <c r="N28" s="157"/>
      <c r="O28" s="158"/>
      <c r="P28" s="157"/>
    </row>
    <row r="29" spans="1:16" x14ac:dyDescent="0.25">
      <c r="A29" s="159"/>
      <c r="B29" s="153" t="s">
        <v>431</v>
      </c>
      <c r="C29" s="154">
        <v>119742424</v>
      </c>
      <c r="D29" s="154"/>
      <c r="E29" s="154">
        <v>125742424</v>
      </c>
      <c r="F29" s="154"/>
      <c r="G29" s="154">
        <v>125742424</v>
      </c>
      <c r="H29" s="155"/>
      <c r="I29" s="155">
        <v>11712967</v>
      </c>
      <c r="J29" s="155"/>
      <c r="K29" s="155">
        <v>11712967</v>
      </c>
      <c r="L29" s="156">
        <v>9.3150478791469773E-2</v>
      </c>
      <c r="N29" s="157"/>
      <c r="O29" s="158"/>
      <c r="P29" s="157"/>
    </row>
    <row r="30" spans="1:16" x14ac:dyDescent="0.25">
      <c r="A30" s="159"/>
      <c r="B30" s="153" t="s">
        <v>432</v>
      </c>
      <c r="C30" s="154">
        <v>19225086</v>
      </c>
      <c r="D30" s="154"/>
      <c r="E30" s="154">
        <v>17524046</v>
      </c>
      <c r="F30" s="154">
        <v>1889040</v>
      </c>
      <c r="G30" s="154">
        <v>19413086</v>
      </c>
      <c r="H30" s="155"/>
      <c r="I30" s="155">
        <v>2477900</v>
      </c>
      <c r="J30" s="155">
        <v>344100</v>
      </c>
      <c r="K30" s="155">
        <v>2822000</v>
      </c>
      <c r="L30" s="156">
        <v>0.14536586300601564</v>
      </c>
      <c r="N30" s="157"/>
      <c r="O30" s="158"/>
      <c r="P30" s="157"/>
    </row>
    <row r="31" spans="1:16" x14ac:dyDescent="0.25">
      <c r="A31" s="159"/>
      <c r="B31" s="153" t="s">
        <v>433</v>
      </c>
      <c r="C31" s="154">
        <v>38016260</v>
      </c>
      <c r="D31" s="154">
        <v>487346</v>
      </c>
      <c r="E31" s="154">
        <v>25923712</v>
      </c>
      <c r="F31" s="154">
        <v>11547694</v>
      </c>
      <c r="G31" s="154">
        <v>37958752</v>
      </c>
      <c r="H31" s="155">
        <v>49741</v>
      </c>
      <c r="I31" s="155">
        <v>7064306</v>
      </c>
      <c r="J31" s="155">
        <v>803839</v>
      </c>
      <c r="K31" s="155">
        <v>7917886</v>
      </c>
      <c r="L31" s="156">
        <v>0.20859184200787212</v>
      </c>
      <c r="N31" s="157"/>
      <c r="O31" s="158"/>
      <c r="P31" s="157"/>
    </row>
    <row r="32" spans="1:16" x14ac:dyDescent="0.25">
      <c r="A32" s="160"/>
      <c r="B32" s="153" t="s">
        <v>434</v>
      </c>
      <c r="C32" s="154">
        <v>3461772</v>
      </c>
      <c r="D32" s="154"/>
      <c r="E32" s="154">
        <v>3121772</v>
      </c>
      <c r="F32" s="154">
        <v>340000</v>
      </c>
      <c r="G32" s="154">
        <v>3461772</v>
      </c>
      <c r="H32" s="155"/>
      <c r="I32" s="155">
        <v>0</v>
      </c>
      <c r="J32" s="155">
        <v>0</v>
      </c>
      <c r="K32" s="155">
        <v>0</v>
      </c>
      <c r="L32" s="156">
        <v>0</v>
      </c>
      <c r="N32" s="157"/>
      <c r="O32" s="158"/>
      <c r="P32" s="157"/>
    </row>
    <row r="33" spans="1:19" ht="14.25" customHeight="1" x14ac:dyDescent="0.25">
      <c r="A33" s="161" t="s">
        <v>435</v>
      </c>
      <c r="B33" s="162"/>
      <c r="C33" s="163">
        <v>24581079331.145</v>
      </c>
      <c r="D33" s="163">
        <v>234565600.92000002</v>
      </c>
      <c r="E33" s="163">
        <v>19890990182.345001</v>
      </c>
      <c r="F33" s="163">
        <v>4537892886</v>
      </c>
      <c r="G33" s="163">
        <v>24663448669.264999</v>
      </c>
      <c r="H33" s="163">
        <v>25423291</v>
      </c>
      <c r="I33" s="163">
        <v>4291270341</v>
      </c>
      <c r="J33" s="163">
        <v>1068650439</v>
      </c>
      <c r="K33" s="163">
        <v>5385344071</v>
      </c>
      <c r="L33" s="164">
        <v>0.2183532458585602</v>
      </c>
      <c r="N33" s="163">
        <f>SUM(N7:N32)</f>
        <v>0</v>
      </c>
      <c r="O33" s="165"/>
      <c r="P33" s="166"/>
      <c r="R33" s="167"/>
    </row>
    <row r="34" spans="1:19" x14ac:dyDescent="0.25">
      <c r="A34" s="152" t="s">
        <v>436</v>
      </c>
      <c r="B34" s="153" t="s">
        <v>437</v>
      </c>
      <c r="C34" s="154">
        <v>37214747</v>
      </c>
      <c r="D34" s="154">
        <v>12496844</v>
      </c>
      <c r="E34" s="154">
        <v>26629682</v>
      </c>
      <c r="F34" s="154">
        <v>365000</v>
      </c>
      <c r="G34" s="154">
        <v>39491526</v>
      </c>
      <c r="H34" s="155">
        <v>7317957</v>
      </c>
      <c r="I34" s="155">
        <v>1385732</v>
      </c>
      <c r="J34" s="155">
        <v>18670</v>
      </c>
      <c r="K34" s="155">
        <v>8722359</v>
      </c>
      <c r="L34" s="156">
        <v>0.22086659806460759</v>
      </c>
      <c r="N34" s="157"/>
      <c r="O34" s="158"/>
      <c r="P34" s="157"/>
      <c r="S34" s="167"/>
    </row>
    <row r="35" spans="1:19" x14ac:dyDescent="0.25">
      <c r="A35" s="159"/>
      <c r="B35" s="153" t="s">
        <v>438</v>
      </c>
      <c r="C35" s="154">
        <v>1210386175.605</v>
      </c>
      <c r="D35" s="154">
        <v>3350000</v>
      </c>
      <c r="E35" s="154">
        <v>1200801218.605</v>
      </c>
      <c r="F35" s="154">
        <v>6062957</v>
      </c>
      <c r="G35" s="154">
        <v>1210214175.605</v>
      </c>
      <c r="H35" s="154">
        <v>0</v>
      </c>
      <c r="I35" s="154">
        <v>78182196</v>
      </c>
      <c r="J35" s="154">
        <v>45180</v>
      </c>
      <c r="K35" s="155">
        <v>78227376</v>
      </c>
      <c r="L35" s="168">
        <v>6.4639282514512966E-2</v>
      </c>
      <c r="N35" s="157"/>
      <c r="O35" s="158"/>
      <c r="P35" s="157"/>
      <c r="S35" s="167"/>
    </row>
    <row r="36" spans="1:19" x14ac:dyDescent="0.25">
      <c r="A36" s="159"/>
      <c r="B36" s="153" t="s">
        <v>439</v>
      </c>
      <c r="C36" s="154">
        <v>1022210929</v>
      </c>
      <c r="D36" s="154"/>
      <c r="E36" s="154">
        <v>927461418</v>
      </c>
      <c r="F36" s="154">
        <v>71002326</v>
      </c>
      <c r="G36" s="154">
        <v>998463744</v>
      </c>
      <c r="H36" s="155"/>
      <c r="I36" s="155">
        <v>87648472.140000001</v>
      </c>
      <c r="J36" s="155">
        <v>57178804</v>
      </c>
      <c r="K36" s="155">
        <v>144827276.13999999</v>
      </c>
      <c r="L36" s="156">
        <v>0.14505011024216016</v>
      </c>
      <c r="N36" s="157"/>
      <c r="O36" s="158"/>
      <c r="P36" s="157"/>
      <c r="S36" s="167"/>
    </row>
    <row r="37" spans="1:19" x14ac:dyDescent="0.25">
      <c r="A37" s="159"/>
      <c r="B37" s="153" t="s">
        <v>440</v>
      </c>
      <c r="C37" s="154">
        <v>135319521</v>
      </c>
      <c r="D37" s="154">
        <v>120000</v>
      </c>
      <c r="E37" s="154">
        <v>125133487</v>
      </c>
      <c r="F37" s="154">
        <v>9368533</v>
      </c>
      <c r="G37" s="154">
        <v>134622020</v>
      </c>
      <c r="H37" s="155">
        <v>0</v>
      </c>
      <c r="I37" s="155">
        <v>4029574</v>
      </c>
      <c r="J37" s="155">
        <v>1480896</v>
      </c>
      <c r="K37" s="155">
        <v>5510470</v>
      </c>
      <c r="L37" s="156">
        <v>4.0932902358767162E-2</v>
      </c>
      <c r="N37" s="157"/>
      <c r="O37" s="158"/>
      <c r="P37" s="157"/>
      <c r="S37" s="167"/>
    </row>
    <row r="38" spans="1:19" ht="14.25" customHeight="1" x14ac:dyDescent="0.25">
      <c r="A38" s="159"/>
      <c r="B38" s="153" t="s">
        <v>441</v>
      </c>
      <c r="C38" s="154">
        <v>239579094.59999999</v>
      </c>
      <c r="D38" s="154">
        <v>9126851.6999999993</v>
      </c>
      <c r="E38" s="154">
        <v>187983676.90000001</v>
      </c>
      <c r="F38" s="154">
        <v>44531846</v>
      </c>
      <c r="G38" s="154">
        <v>241642374.59999999</v>
      </c>
      <c r="H38" s="155">
        <v>983133</v>
      </c>
      <c r="I38" s="155">
        <v>30763162</v>
      </c>
      <c r="J38" s="155">
        <v>8518561</v>
      </c>
      <c r="K38" s="155">
        <v>40264856</v>
      </c>
      <c r="L38" s="156">
        <v>0.16662994669975403</v>
      </c>
      <c r="N38" s="157"/>
      <c r="O38" s="158"/>
      <c r="P38" s="157"/>
      <c r="S38" s="167"/>
    </row>
    <row r="39" spans="1:19" x14ac:dyDescent="0.25">
      <c r="A39" s="159"/>
      <c r="B39" s="153" t="s">
        <v>442</v>
      </c>
      <c r="C39" s="154">
        <v>533351379</v>
      </c>
      <c r="D39" s="154"/>
      <c r="E39" s="154">
        <v>539331830</v>
      </c>
      <c r="F39" s="154">
        <v>431000</v>
      </c>
      <c r="G39" s="154">
        <v>539762830</v>
      </c>
      <c r="H39" s="155"/>
      <c r="I39" s="155">
        <v>94546678</v>
      </c>
      <c r="J39" s="155">
        <v>9460</v>
      </c>
      <c r="K39" s="155">
        <v>94556138</v>
      </c>
      <c r="L39" s="156">
        <v>0.17518089935907591</v>
      </c>
      <c r="N39" s="157"/>
      <c r="O39" s="158"/>
      <c r="P39" s="157"/>
      <c r="S39" s="167"/>
    </row>
    <row r="40" spans="1:19" x14ac:dyDescent="0.25">
      <c r="A40" s="159"/>
      <c r="B40" s="153" t="s">
        <v>443</v>
      </c>
      <c r="C40" s="154">
        <v>8423021</v>
      </c>
      <c r="D40" s="154"/>
      <c r="E40" s="154">
        <v>5723021</v>
      </c>
      <c r="F40" s="154"/>
      <c r="G40" s="154">
        <v>5723021</v>
      </c>
      <c r="H40" s="155"/>
      <c r="I40" s="155">
        <v>0</v>
      </c>
      <c r="J40" s="155"/>
      <c r="K40" s="155">
        <v>0</v>
      </c>
      <c r="L40" s="156">
        <v>0</v>
      </c>
      <c r="N40" s="157"/>
      <c r="O40" s="158"/>
      <c r="P40" s="157"/>
      <c r="S40" s="167"/>
    </row>
    <row r="41" spans="1:19" x14ac:dyDescent="0.25">
      <c r="A41" s="159"/>
      <c r="B41" s="153" t="s">
        <v>444</v>
      </c>
      <c r="C41" s="154">
        <v>58450483</v>
      </c>
      <c r="D41" s="154">
        <v>196000</v>
      </c>
      <c r="E41" s="154">
        <v>58409565</v>
      </c>
      <c r="F41" s="154">
        <v>7200000</v>
      </c>
      <c r="G41" s="154">
        <v>65805565</v>
      </c>
      <c r="H41" s="155">
        <v>156800</v>
      </c>
      <c r="I41" s="155">
        <v>3154547</v>
      </c>
      <c r="J41" s="155">
        <v>1281486</v>
      </c>
      <c r="K41" s="155">
        <v>4592833</v>
      </c>
      <c r="L41" s="156">
        <v>6.9793990827371519E-2</v>
      </c>
      <c r="N41" s="157"/>
      <c r="O41" s="158"/>
      <c r="P41" s="157"/>
      <c r="S41" s="167"/>
    </row>
    <row r="42" spans="1:19" x14ac:dyDescent="0.25">
      <c r="A42" s="159"/>
      <c r="B42" s="153" t="s">
        <v>445</v>
      </c>
      <c r="C42" s="154">
        <v>125595501</v>
      </c>
      <c r="D42" s="154">
        <v>4148644</v>
      </c>
      <c r="E42" s="154">
        <v>104660114</v>
      </c>
      <c r="F42" s="154">
        <v>18365544</v>
      </c>
      <c r="G42" s="154">
        <v>127174302</v>
      </c>
      <c r="H42" s="155">
        <v>57055</v>
      </c>
      <c r="I42" s="155">
        <v>11008916</v>
      </c>
      <c r="J42" s="155">
        <v>2241678</v>
      </c>
      <c r="K42" s="155">
        <v>13307649</v>
      </c>
      <c r="L42" s="156">
        <v>0.10464102252355983</v>
      </c>
      <c r="N42" s="157"/>
      <c r="O42" s="158"/>
      <c r="P42" s="157"/>
      <c r="S42" s="167"/>
    </row>
    <row r="43" spans="1:19" x14ac:dyDescent="0.25">
      <c r="A43" s="159"/>
      <c r="B43" s="153" t="s">
        <v>446</v>
      </c>
      <c r="C43" s="154">
        <v>116495162</v>
      </c>
      <c r="D43" s="154">
        <v>50000</v>
      </c>
      <c r="E43" s="154">
        <v>21799230</v>
      </c>
      <c r="F43" s="154">
        <v>98075906</v>
      </c>
      <c r="G43" s="154">
        <v>119925136</v>
      </c>
      <c r="H43" s="155">
        <v>0</v>
      </c>
      <c r="I43" s="155">
        <v>260546</v>
      </c>
      <c r="J43" s="155">
        <v>18000</v>
      </c>
      <c r="K43" s="155">
        <v>278546</v>
      </c>
      <c r="L43" s="156">
        <v>2.3226657003749406E-3</v>
      </c>
      <c r="N43" s="157"/>
      <c r="O43" s="158"/>
      <c r="P43" s="157"/>
      <c r="S43" s="167"/>
    </row>
    <row r="44" spans="1:19" x14ac:dyDescent="0.25">
      <c r="A44" s="159"/>
      <c r="B44" s="153" t="s">
        <v>447</v>
      </c>
      <c r="C44" s="154">
        <v>8812141</v>
      </c>
      <c r="D44" s="154"/>
      <c r="E44" s="154">
        <v>6851141</v>
      </c>
      <c r="F44" s="154">
        <v>1665412</v>
      </c>
      <c r="G44" s="154">
        <v>8516553</v>
      </c>
      <c r="H44" s="155"/>
      <c r="I44" s="155">
        <v>166273</v>
      </c>
      <c r="J44" s="155">
        <v>96795</v>
      </c>
      <c r="K44" s="155">
        <v>263068</v>
      </c>
      <c r="L44" s="156">
        <v>3.0889022824140237E-2</v>
      </c>
      <c r="N44" s="157"/>
      <c r="O44" s="158"/>
      <c r="P44" s="157"/>
      <c r="S44" s="167"/>
    </row>
    <row r="45" spans="1:19" x14ac:dyDescent="0.25">
      <c r="A45" s="159"/>
      <c r="B45" s="153" t="s">
        <v>448</v>
      </c>
      <c r="C45" s="154">
        <v>417956040.36199999</v>
      </c>
      <c r="D45" s="154">
        <v>22240898.25</v>
      </c>
      <c r="E45" s="154">
        <v>314303505.11199999</v>
      </c>
      <c r="F45" s="154">
        <v>93065681</v>
      </c>
      <c r="G45" s="154">
        <v>429610084.36199999</v>
      </c>
      <c r="H45" s="155">
        <v>3004486</v>
      </c>
      <c r="I45" s="155">
        <v>56724112.149999999</v>
      </c>
      <c r="J45" s="155">
        <v>22009060</v>
      </c>
      <c r="K45" s="155">
        <v>81737658.150000006</v>
      </c>
      <c r="L45" s="156">
        <v>0.19026010125294418</v>
      </c>
      <c r="N45" s="157"/>
      <c r="O45" s="158"/>
      <c r="P45" s="157"/>
      <c r="S45" s="167"/>
    </row>
    <row r="46" spans="1:19" x14ac:dyDescent="0.25">
      <c r="A46" s="159"/>
      <c r="B46" s="153" t="s">
        <v>449</v>
      </c>
      <c r="C46" s="154">
        <v>162379993.00999999</v>
      </c>
      <c r="D46" s="154">
        <v>7319294.7300000004</v>
      </c>
      <c r="E46" s="154">
        <v>137144667.28</v>
      </c>
      <c r="F46" s="154">
        <v>19098633</v>
      </c>
      <c r="G46" s="154">
        <v>163562595.00999999</v>
      </c>
      <c r="H46" s="155">
        <v>179799</v>
      </c>
      <c r="I46" s="155">
        <v>16695434.779999999</v>
      </c>
      <c r="J46" s="155">
        <v>2374340</v>
      </c>
      <c r="K46" s="155">
        <v>19249573.780000001</v>
      </c>
      <c r="L46" s="156">
        <v>0.11768933953892764</v>
      </c>
      <c r="N46" s="157"/>
      <c r="O46" s="158"/>
      <c r="P46" s="157"/>
      <c r="S46" s="167"/>
    </row>
    <row r="47" spans="1:19" x14ac:dyDescent="0.25">
      <c r="A47" s="159"/>
      <c r="B47" s="153" t="s">
        <v>450</v>
      </c>
      <c r="C47" s="154">
        <v>168919543.80000001</v>
      </c>
      <c r="D47" s="154">
        <v>7374499.7999999998</v>
      </c>
      <c r="E47" s="154">
        <v>147962756</v>
      </c>
      <c r="F47" s="154">
        <v>16957388</v>
      </c>
      <c r="G47" s="154">
        <v>172294643.80000001</v>
      </c>
      <c r="H47" s="155">
        <v>746757</v>
      </c>
      <c r="I47" s="155">
        <v>20854682</v>
      </c>
      <c r="J47" s="155">
        <v>4249436</v>
      </c>
      <c r="K47" s="155">
        <v>25850875</v>
      </c>
      <c r="L47" s="156">
        <v>0.15003876168087821</v>
      </c>
      <c r="N47" s="157"/>
      <c r="O47" s="158"/>
      <c r="P47" s="157"/>
      <c r="S47" s="167"/>
    </row>
    <row r="48" spans="1:19" x14ac:dyDescent="0.25">
      <c r="A48" s="159"/>
      <c r="B48" s="153" t="s">
        <v>451</v>
      </c>
      <c r="C48" s="154">
        <v>90834187</v>
      </c>
      <c r="D48" s="154"/>
      <c r="E48" s="154">
        <v>22704460</v>
      </c>
      <c r="F48" s="154">
        <v>68083819</v>
      </c>
      <c r="G48" s="154">
        <v>90788279</v>
      </c>
      <c r="H48" s="155"/>
      <c r="I48" s="155">
        <v>231660</v>
      </c>
      <c r="J48" s="155">
        <v>12668032</v>
      </c>
      <c r="K48" s="155">
        <v>12899692</v>
      </c>
      <c r="L48" s="156">
        <v>0.14208543373754226</v>
      </c>
      <c r="N48" s="157"/>
      <c r="O48" s="158"/>
      <c r="P48" s="157"/>
      <c r="S48" s="167"/>
    </row>
    <row r="49" spans="1:19" x14ac:dyDescent="0.25">
      <c r="A49" s="159"/>
      <c r="B49" s="153" t="s">
        <v>452</v>
      </c>
      <c r="C49" s="154">
        <v>399224</v>
      </c>
      <c r="D49" s="154"/>
      <c r="E49" s="154">
        <v>399224</v>
      </c>
      <c r="F49" s="154"/>
      <c r="G49" s="154">
        <v>399224</v>
      </c>
      <c r="H49" s="155"/>
      <c r="I49" s="155">
        <v>0</v>
      </c>
      <c r="J49" s="155"/>
      <c r="K49" s="155">
        <v>0</v>
      </c>
      <c r="L49" s="156">
        <v>0</v>
      </c>
      <c r="N49" s="157"/>
      <c r="O49" s="158"/>
      <c r="P49" s="157"/>
      <c r="S49" s="167"/>
    </row>
    <row r="50" spans="1:19" x14ac:dyDescent="0.25">
      <c r="A50" s="159"/>
      <c r="B50" s="153" t="s">
        <v>453</v>
      </c>
      <c r="C50" s="154">
        <v>330052128.89999998</v>
      </c>
      <c r="D50" s="154">
        <v>92822836.900000006</v>
      </c>
      <c r="E50" s="154">
        <v>201797865</v>
      </c>
      <c r="F50" s="154">
        <v>22565383</v>
      </c>
      <c r="G50" s="154">
        <v>317186084.89999998</v>
      </c>
      <c r="H50" s="155">
        <v>30377913</v>
      </c>
      <c r="I50" s="155">
        <v>18024310.759999998</v>
      </c>
      <c r="J50" s="155">
        <v>4257977</v>
      </c>
      <c r="K50" s="155">
        <v>52660200.759999998</v>
      </c>
      <c r="L50" s="156">
        <v>0.1660230485098434</v>
      </c>
      <c r="N50" s="157"/>
      <c r="O50" s="158"/>
      <c r="P50" s="157"/>
      <c r="S50" s="167"/>
    </row>
    <row r="51" spans="1:19" x14ac:dyDescent="0.25">
      <c r="A51" s="159"/>
      <c r="B51" s="153" t="s">
        <v>454</v>
      </c>
      <c r="C51" s="154">
        <v>501361480.02499998</v>
      </c>
      <c r="D51" s="154">
        <v>31360879</v>
      </c>
      <c r="E51" s="154">
        <v>346797499.02499998</v>
      </c>
      <c r="F51" s="154">
        <v>126183559</v>
      </c>
      <c r="G51" s="154">
        <v>504341937.02499998</v>
      </c>
      <c r="H51" s="155">
        <v>1444390</v>
      </c>
      <c r="I51" s="155">
        <v>33978717</v>
      </c>
      <c r="J51" s="155">
        <v>25173693</v>
      </c>
      <c r="K51" s="155">
        <v>60596800</v>
      </c>
      <c r="L51" s="156">
        <v>0.12015023053099042</v>
      </c>
      <c r="N51" s="157"/>
      <c r="O51" s="158"/>
      <c r="P51" s="157"/>
      <c r="S51" s="167"/>
    </row>
    <row r="52" spans="1:19" x14ac:dyDescent="0.25">
      <c r="A52" s="159"/>
      <c r="B52" s="153" t="s">
        <v>455</v>
      </c>
      <c r="C52" s="154">
        <v>523008728.17440003</v>
      </c>
      <c r="D52" s="154">
        <v>75451393.5</v>
      </c>
      <c r="E52" s="154">
        <v>384269920.67439997</v>
      </c>
      <c r="F52" s="154">
        <v>63077570</v>
      </c>
      <c r="G52" s="154">
        <v>522798884.17439997</v>
      </c>
      <c r="H52" s="155">
        <v>11986725</v>
      </c>
      <c r="I52" s="155">
        <v>41872909</v>
      </c>
      <c r="J52" s="155">
        <v>14478731</v>
      </c>
      <c r="K52" s="155">
        <v>68338365</v>
      </c>
      <c r="L52" s="156">
        <v>0.13071635588495836</v>
      </c>
      <c r="N52" s="157"/>
      <c r="O52" s="158"/>
      <c r="P52" s="157"/>
      <c r="S52" s="167"/>
    </row>
    <row r="53" spans="1:19" x14ac:dyDescent="0.25">
      <c r="A53" s="159"/>
      <c r="B53" s="153" t="s">
        <v>456</v>
      </c>
      <c r="C53" s="154">
        <v>392866488.19500005</v>
      </c>
      <c r="D53" s="154">
        <v>10714170.945</v>
      </c>
      <c r="E53" s="154">
        <v>212073782.84999999</v>
      </c>
      <c r="F53" s="154">
        <v>170301933</v>
      </c>
      <c r="G53" s="154">
        <v>393089886.79499996</v>
      </c>
      <c r="H53" s="155">
        <v>854833</v>
      </c>
      <c r="I53" s="155">
        <v>32472263</v>
      </c>
      <c r="J53" s="155">
        <v>27316908</v>
      </c>
      <c r="K53" s="155">
        <v>60644004</v>
      </c>
      <c r="L53" s="156">
        <v>0.15427515699895483</v>
      </c>
      <c r="N53" s="157"/>
      <c r="O53" s="158"/>
      <c r="P53" s="157"/>
      <c r="S53" s="167"/>
    </row>
    <row r="54" spans="1:19" x14ac:dyDescent="0.25">
      <c r="A54" s="159"/>
      <c r="B54" s="153" t="s">
        <v>457</v>
      </c>
      <c r="C54" s="154">
        <v>82205521</v>
      </c>
      <c r="D54" s="154">
        <v>610281</v>
      </c>
      <c r="E54" s="154">
        <v>80290294</v>
      </c>
      <c r="F54" s="154">
        <v>9055016</v>
      </c>
      <c r="G54" s="154">
        <v>89955591</v>
      </c>
      <c r="H54" s="155">
        <v>0</v>
      </c>
      <c r="I54" s="155">
        <v>8847223</v>
      </c>
      <c r="J54" s="155">
        <v>1082470</v>
      </c>
      <c r="K54" s="155">
        <v>9929693</v>
      </c>
      <c r="L54" s="156">
        <v>0.11038438955951053</v>
      </c>
      <c r="N54" s="157"/>
      <c r="O54" s="158"/>
      <c r="P54" s="157"/>
      <c r="S54" s="167"/>
    </row>
    <row r="55" spans="1:19" x14ac:dyDescent="0.25">
      <c r="A55" s="159"/>
      <c r="B55" s="153" t="s">
        <v>458</v>
      </c>
      <c r="C55" s="154">
        <v>267876592.03839999</v>
      </c>
      <c r="D55" s="154">
        <v>6430067.0199999996</v>
      </c>
      <c r="E55" s="154">
        <v>209218652.01840001</v>
      </c>
      <c r="F55" s="154">
        <v>56198654</v>
      </c>
      <c r="G55" s="154">
        <v>271847373.03840005</v>
      </c>
      <c r="H55" s="155">
        <v>473953</v>
      </c>
      <c r="I55" s="155">
        <v>34775246.170000002</v>
      </c>
      <c r="J55" s="155">
        <v>12073550</v>
      </c>
      <c r="K55" s="155">
        <v>47322749.170000002</v>
      </c>
      <c r="L55" s="156">
        <v>0.17407837582199251</v>
      </c>
      <c r="N55" s="157"/>
      <c r="O55" s="158"/>
      <c r="P55" s="157"/>
      <c r="S55" s="167"/>
    </row>
    <row r="56" spans="1:19" x14ac:dyDescent="0.25">
      <c r="A56" s="159"/>
      <c r="B56" s="153" t="s">
        <v>459</v>
      </c>
      <c r="C56" s="154">
        <v>565733048.85780001</v>
      </c>
      <c r="D56" s="154">
        <v>12924806.984999999</v>
      </c>
      <c r="E56" s="154">
        <v>426799282.87279999</v>
      </c>
      <c r="F56" s="154">
        <v>119922565</v>
      </c>
      <c r="G56" s="154">
        <v>559646654.85780001</v>
      </c>
      <c r="H56" s="155">
        <v>2297661</v>
      </c>
      <c r="I56" s="155">
        <v>65454558.739999995</v>
      </c>
      <c r="J56" s="155">
        <v>24593163</v>
      </c>
      <c r="K56" s="155">
        <v>92345382.739999995</v>
      </c>
      <c r="L56" s="156">
        <v>0.16500658395512777</v>
      </c>
      <c r="N56" s="157"/>
      <c r="O56" s="158"/>
      <c r="P56" s="157"/>
      <c r="S56" s="167"/>
    </row>
    <row r="57" spans="1:19" x14ac:dyDescent="0.25">
      <c r="A57" s="159"/>
      <c r="B57" s="153" t="s">
        <v>460</v>
      </c>
      <c r="C57" s="154">
        <v>151131644.56080002</v>
      </c>
      <c r="D57" s="154">
        <v>32250068</v>
      </c>
      <c r="E57" s="154">
        <v>112255035.5608</v>
      </c>
      <c r="F57" s="154">
        <v>38702547</v>
      </c>
      <c r="G57" s="154">
        <v>183207650.56080002</v>
      </c>
      <c r="H57" s="155">
        <v>1472811</v>
      </c>
      <c r="I57" s="155">
        <v>5708590</v>
      </c>
      <c r="J57" s="155">
        <v>2644704</v>
      </c>
      <c r="K57" s="155">
        <v>9826105</v>
      </c>
      <c r="L57" s="156">
        <v>5.363370454193489E-2</v>
      </c>
      <c r="N57" s="157"/>
      <c r="O57" s="158"/>
      <c r="P57" s="157"/>
      <c r="S57" s="167"/>
    </row>
    <row r="58" spans="1:19" x14ac:dyDescent="0.25">
      <c r="A58" s="159"/>
      <c r="B58" s="153" t="s">
        <v>461</v>
      </c>
      <c r="C58" s="154">
        <v>42192083</v>
      </c>
      <c r="D58" s="154">
        <v>3174</v>
      </c>
      <c r="E58" s="154">
        <v>29587268</v>
      </c>
      <c r="F58" s="154">
        <v>11936241</v>
      </c>
      <c r="G58" s="154">
        <v>41526683</v>
      </c>
      <c r="H58" s="155">
        <v>0</v>
      </c>
      <c r="I58" s="155">
        <v>2082218</v>
      </c>
      <c r="J58" s="155">
        <v>4033816</v>
      </c>
      <c r="K58" s="155">
        <v>6116034</v>
      </c>
      <c r="L58" s="156">
        <v>0.1472796177821378</v>
      </c>
      <c r="N58" s="157"/>
      <c r="O58" s="158"/>
      <c r="P58" s="157"/>
      <c r="S58" s="167"/>
    </row>
    <row r="59" spans="1:19" x14ac:dyDescent="0.25">
      <c r="A59" s="159"/>
      <c r="B59" s="153" t="s">
        <v>462</v>
      </c>
      <c r="C59" s="154">
        <v>832613231.5697999</v>
      </c>
      <c r="D59" s="154">
        <v>100284571.375</v>
      </c>
      <c r="E59" s="154">
        <v>641787967.1947999</v>
      </c>
      <c r="F59" s="154">
        <v>208164668</v>
      </c>
      <c r="G59" s="154">
        <v>950237206.5697999</v>
      </c>
      <c r="H59" s="155">
        <v>15088116</v>
      </c>
      <c r="I59" s="155">
        <v>143121073.32000002</v>
      </c>
      <c r="J59" s="155">
        <v>69929392</v>
      </c>
      <c r="K59" s="155">
        <v>228138581.32000002</v>
      </c>
      <c r="L59" s="156">
        <v>0.24008592774802284</v>
      </c>
      <c r="N59" s="157"/>
      <c r="O59" s="158"/>
      <c r="P59" s="157"/>
      <c r="S59" s="167"/>
    </row>
    <row r="60" spans="1:19" x14ac:dyDescent="0.25">
      <c r="A60" s="159"/>
      <c r="B60" s="153" t="s">
        <v>463</v>
      </c>
      <c r="C60" s="154">
        <v>307307628.27999997</v>
      </c>
      <c r="D60" s="154">
        <v>4487121.78</v>
      </c>
      <c r="E60" s="154">
        <v>186608941.5</v>
      </c>
      <c r="F60" s="154">
        <v>118149078</v>
      </c>
      <c r="G60" s="154">
        <v>309245141.27999997</v>
      </c>
      <c r="H60" s="155">
        <v>468774</v>
      </c>
      <c r="I60" s="155">
        <v>25075993</v>
      </c>
      <c r="J60" s="155">
        <v>26666439</v>
      </c>
      <c r="K60" s="155">
        <v>52211206</v>
      </c>
      <c r="L60" s="156">
        <v>0.16883436158088699</v>
      </c>
      <c r="N60" s="157"/>
      <c r="O60" s="158"/>
      <c r="P60" s="157"/>
      <c r="S60" s="167"/>
    </row>
    <row r="61" spans="1:19" x14ac:dyDescent="0.25">
      <c r="A61" s="159"/>
      <c r="B61" s="153" t="s">
        <v>464</v>
      </c>
      <c r="C61" s="154">
        <v>243564301.19999999</v>
      </c>
      <c r="D61" s="154">
        <v>4375142</v>
      </c>
      <c r="E61" s="154">
        <v>169919775.19999999</v>
      </c>
      <c r="F61" s="154">
        <v>67492236</v>
      </c>
      <c r="G61" s="154">
        <v>241787153.19999999</v>
      </c>
      <c r="H61" s="155">
        <v>89125</v>
      </c>
      <c r="I61" s="155">
        <v>25578925</v>
      </c>
      <c r="J61" s="155">
        <v>11644976</v>
      </c>
      <c r="K61" s="155">
        <v>37313026</v>
      </c>
      <c r="L61" s="156">
        <v>0.15432178883853123</v>
      </c>
      <c r="N61" s="157"/>
      <c r="O61" s="158"/>
      <c r="P61" s="157"/>
      <c r="S61" s="167"/>
    </row>
    <row r="62" spans="1:19" x14ac:dyDescent="0.25">
      <c r="A62" s="159"/>
      <c r="B62" s="153" t="s">
        <v>465</v>
      </c>
      <c r="C62" s="154">
        <v>542410262</v>
      </c>
      <c r="D62" s="154">
        <v>99156383</v>
      </c>
      <c r="E62" s="154">
        <v>481911092</v>
      </c>
      <c r="F62" s="154">
        <v>74209469</v>
      </c>
      <c r="G62" s="154">
        <v>655276944</v>
      </c>
      <c r="H62" s="155">
        <v>12162488</v>
      </c>
      <c r="I62" s="155">
        <v>83718250</v>
      </c>
      <c r="J62" s="155">
        <v>16535282</v>
      </c>
      <c r="K62" s="155">
        <v>112416020</v>
      </c>
      <c r="L62" s="156">
        <v>0.17155497538762787</v>
      </c>
      <c r="N62" s="157"/>
      <c r="O62" s="158"/>
      <c r="P62" s="157"/>
      <c r="S62" s="167"/>
    </row>
    <row r="63" spans="1:19" x14ac:dyDescent="0.25">
      <c r="A63" s="159"/>
      <c r="B63" s="153" t="s">
        <v>466</v>
      </c>
      <c r="C63" s="154">
        <v>2780026130.9856</v>
      </c>
      <c r="D63" s="154">
        <v>1848943511.5999999</v>
      </c>
      <c r="E63" s="154">
        <v>1093780718.4015999</v>
      </c>
      <c r="F63" s="154">
        <v>361040486</v>
      </c>
      <c r="G63" s="154">
        <v>3303764716.0015998</v>
      </c>
      <c r="H63" s="155">
        <v>522654856</v>
      </c>
      <c r="I63" s="155">
        <v>153413092</v>
      </c>
      <c r="J63" s="155">
        <v>18948510</v>
      </c>
      <c r="K63" s="155">
        <v>695016458</v>
      </c>
      <c r="L63" s="156">
        <v>0.21037105173795417</v>
      </c>
      <c r="N63" s="157"/>
      <c r="O63" s="158"/>
      <c r="P63" s="157"/>
      <c r="S63" s="167"/>
    </row>
    <row r="64" spans="1:19" x14ac:dyDescent="0.25">
      <c r="A64" s="159"/>
      <c r="B64" s="153" t="s">
        <v>467</v>
      </c>
      <c r="C64" s="154">
        <v>1762875062.5163999</v>
      </c>
      <c r="D64" s="154">
        <v>877001294</v>
      </c>
      <c r="E64" s="154">
        <v>1010760064.5164</v>
      </c>
      <c r="F64" s="154">
        <v>41285349</v>
      </c>
      <c r="G64" s="154">
        <v>1929046707.5163999</v>
      </c>
      <c r="H64" s="155">
        <v>83838395</v>
      </c>
      <c r="I64" s="155">
        <v>92952123</v>
      </c>
      <c r="J64" s="155">
        <v>100000</v>
      </c>
      <c r="K64" s="155">
        <v>176890518</v>
      </c>
      <c r="L64" s="156">
        <v>9.1698411091218304E-2</v>
      </c>
      <c r="N64" s="157"/>
      <c r="O64" s="158"/>
      <c r="P64" s="157"/>
      <c r="S64" s="167"/>
    </row>
    <row r="65" spans="1:19" x14ac:dyDescent="0.25">
      <c r="A65" s="159"/>
      <c r="B65" s="153" t="s">
        <v>468</v>
      </c>
      <c r="C65" s="154">
        <v>5968469</v>
      </c>
      <c r="D65" s="154"/>
      <c r="E65" s="154">
        <v>1909200</v>
      </c>
      <c r="F65" s="154">
        <v>3359269</v>
      </c>
      <c r="G65" s="154">
        <v>5268469</v>
      </c>
      <c r="H65" s="155"/>
      <c r="I65" s="155">
        <v>0</v>
      </c>
      <c r="J65" s="155">
        <v>0</v>
      </c>
      <c r="K65" s="155">
        <v>0</v>
      </c>
      <c r="L65" s="156">
        <v>0</v>
      </c>
      <c r="N65" s="157"/>
      <c r="O65" s="158"/>
      <c r="P65" s="157"/>
      <c r="S65" s="167"/>
    </row>
    <row r="66" spans="1:19" x14ac:dyDescent="0.25">
      <c r="A66" s="159"/>
      <c r="B66" s="153" t="s">
        <v>469</v>
      </c>
      <c r="C66" s="154">
        <v>56000000</v>
      </c>
      <c r="D66" s="154"/>
      <c r="E66" s="154"/>
      <c r="F66" s="154">
        <v>56000000</v>
      </c>
      <c r="G66" s="154">
        <v>56000000</v>
      </c>
      <c r="H66" s="155"/>
      <c r="I66" s="155"/>
      <c r="J66" s="155">
        <v>15787422</v>
      </c>
      <c r="K66" s="155">
        <v>15787422</v>
      </c>
      <c r="L66" s="156">
        <v>0.28191824999999998</v>
      </c>
      <c r="N66" s="169"/>
      <c r="O66" s="158"/>
      <c r="P66" s="157"/>
      <c r="S66" s="167"/>
    </row>
    <row r="67" spans="1:19" x14ac:dyDescent="0.25">
      <c r="A67" s="159"/>
      <c r="B67" s="153" t="s">
        <v>470</v>
      </c>
      <c r="C67" s="154">
        <v>32406294</v>
      </c>
      <c r="D67" s="154"/>
      <c r="E67" s="154">
        <v>31128157</v>
      </c>
      <c r="F67" s="154">
        <v>2000000</v>
      </c>
      <c r="G67" s="154">
        <v>33128157</v>
      </c>
      <c r="H67" s="155"/>
      <c r="I67" s="155">
        <v>1010834</v>
      </c>
      <c r="J67" s="155">
        <v>160000</v>
      </c>
      <c r="K67" s="155">
        <v>1170834</v>
      </c>
      <c r="L67" s="156">
        <v>3.5342563729096069E-2</v>
      </c>
      <c r="N67" s="157"/>
      <c r="O67" s="158"/>
      <c r="P67" s="157"/>
      <c r="S67" s="167"/>
    </row>
    <row r="68" spans="1:19" x14ac:dyDescent="0.25">
      <c r="A68" s="159"/>
      <c r="B68" s="153" t="s">
        <v>471</v>
      </c>
      <c r="C68" s="154">
        <v>9432461</v>
      </c>
      <c r="D68" s="154">
        <v>2733961</v>
      </c>
      <c r="E68" s="154">
        <v>5989500</v>
      </c>
      <c r="F68" s="154">
        <v>2045000</v>
      </c>
      <c r="G68" s="154">
        <v>10768461</v>
      </c>
      <c r="H68" s="155">
        <v>101712</v>
      </c>
      <c r="I68" s="155">
        <v>124570</v>
      </c>
      <c r="J68" s="155">
        <v>22963</v>
      </c>
      <c r="K68" s="155">
        <v>249245</v>
      </c>
      <c r="L68" s="156">
        <v>2.3145833002506114E-2</v>
      </c>
      <c r="N68" s="157"/>
      <c r="O68" s="158"/>
      <c r="P68" s="157"/>
      <c r="S68" s="167"/>
    </row>
    <row r="69" spans="1:19" x14ac:dyDescent="0.25">
      <c r="A69" s="160"/>
      <c r="B69" s="153" t="s">
        <v>472</v>
      </c>
      <c r="C69" s="154">
        <v>999185490.41680002</v>
      </c>
      <c r="D69" s="154">
        <v>146363493.90000001</v>
      </c>
      <c r="E69" s="154">
        <v>949535249.51680005</v>
      </c>
      <c r="F69" s="154">
        <v>76774457</v>
      </c>
      <c r="G69" s="154">
        <v>1172673200.4168</v>
      </c>
      <c r="H69" s="155">
        <v>12330649</v>
      </c>
      <c r="I69" s="155">
        <v>130202069</v>
      </c>
      <c r="J69" s="155">
        <v>18000935</v>
      </c>
      <c r="K69" s="155">
        <v>160533653</v>
      </c>
      <c r="L69" s="156">
        <v>0.13689547347286693</v>
      </c>
      <c r="N69" s="157"/>
      <c r="O69" s="158"/>
      <c r="P69" s="157"/>
      <c r="S69" s="167"/>
    </row>
    <row r="70" spans="1:19" ht="14.25" customHeight="1" x14ac:dyDescent="0.25">
      <c r="A70" s="170" t="s">
        <v>473</v>
      </c>
      <c r="B70" s="171"/>
      <c r="C70" s="163">
        <v>14764544188.096996</v>
      </c>
      <c r="D70" s="163">
        <v>3412336188.4850001</v>
      </c>
      <c r="E70" s="163">
        <v>10403719261.228001</v>
      </c>
      <c r="F70" s="163">
        <v>2082737525</v>
      </c>
      <c r="G70" s="163">
        <v>15898792974.712997</v>
      </c>
      <c r="H70" s="163">
        <v>708088388</v>
      </c>
      <c r="I70" s="163">
        <v>1304064950.0599999</v>
      </c>
      <c r="J70" s="163">
        <v>405641329</v>
      </c>
      <c r="K70" s="163">
        <v>2417794667.0599999</v>
      </c>
      <c r="L70" s="164">
        <v>0.15207410216017644</v>
      </c>
      <c r="N70" s="166">
        <f>SUM(N34:N69)</f>
        <v>0</v>
      </c>
      <c r="O70" s="165"/>
      <c r="P70" s="166"/>
    </row>
    <row r="71" spans="1:19" x14ac:dyDescent="0.25">
      <c r="A71" s="152" t="s">
        <v>474</v>
      </c>
      <c r="B71" s="153" t="s">
        <v>475</v>
      </c>
      <c r="C71" s="154">
        <v>2314736359</v>
      </c>
      <c r="D71" s="154"/>
      <c r="E71" s="154"/>
      <c r="F71" s="154">
        <v>2314736359</v>
      </c>
      <c r="G71" s="154">
        <v>2314736359</v>
      </c>
      <c r="H71" s="155"/>
      <c r="I71" s="155"/>
      <c r="J71" s="155">
        <v>498821599</v>
      </c>
      <c r="K71" s="155">
        <v>498821599</v>
      </c>
      <c r="L71" s="156">
        <v>0.2154982346307025</v>
      </c>
      <c r="N71" s="157"/>
      <c r="O71" s="158"/>
      <c r="P71" s="157"/>
    </row>
    <row r="72" spans="1:19" x14ac:dyDescent="0.25">
      <c r="A72" s="159"/>
      <c r="B72" s="153" t="s">
        <v>476</v>
      </c>
      <c r="C72" s="154">
        <v>3485696168</v>
      </c>
      <c r="D72" s="154"/>
      <c r="E72" s="154"/>
      <c r="F72" s="154">
        <v>3485696168</v>
      </c>
      <c r="G72" s="154">
        <v>3485696168</v>
      </c>
      <c r="H72" s="155"/>
      <c r="I72" s="155"/>
      <c r="J72" s="155">
        <v>787928954</v>
      </c>
      <c r="K72" s="155">
        <v>787928954</v>
      </c>
      <c r="L72" s="156">
        <v>0.22604636664362307</v>
      </c>
      <c r="N72" s="157"/>
      <c r="O72" s="158"/>
      <c r="P72" s="157"/>
    </row>
    <row r="73" spans="1:19" x14ac:dyDescent="0.25">
      <c r="A73" s="159"/>
      <c r="B73" s="153" t="s">
        <v>477</v>
      </c>
      <c r="C73" s="154">
        <v>76810541</v>
      </c>
      <c r="D73" s="154"/>
      <c r="E73" s="154">
        <v>1810541</v>
      </c>
      <c r="F73" s="154">
        <v>75000000</v>
      </c>
      <c r="G73" s="154">
        <v>76810541</v>
      </c>
      <c r="H73" s="155"/>
      <c r="I73" s="155">
        <v>0</v>
      </c>
      <c r="J73" s="155">
        <v>27484900</v>
      </c>
      <c r="K73" s="155">
        <v>27484900</v>
      </c>
      <c r="L73" s="156">
        <v>0.35782718936975072</v>
      </c>
      <c r="N73" s="157"/>
      <c r="O73" s="158"/>
      <c r="P73" s="157"/>
    </row>
    <row r="74" spans="1:19" ht="15.75" customHeight="1" x14ac:dyDescent="0.25">
      <c r="A74" s="161" t="s">
        <v>478</v>
      </c>
      <c r="B74" s="162"/>
      <c r="C74" s="163">
        <v>5877243068</v>
      </c>
      <c r="D74" s="163">
        <v>0</v>
      </c>
      <c r="E74" s="163">
        <v>1810541</v>
      </c>
      <c r="F74" s="163">
        <v>5875432527</v>
      </c>
      <c r="G74" s="163">
        <v>5877243068</v>
      </c>
      <c r="H74" s="163">
        <v>0</v>
      </c>
      <c r="I74" s="163">
        <v>0</v>
      </c>
      <c r="J74" s="163">
        <v>1314235453</v>
      </c>
      <c r="K74" s="163">
        <v>1314235453</v>
      </c>
      <c r="L74" s="164">
        <v>0.22361427591035954</v>
      </c>
      <c r="N74" s="166">
        <f>SUM(N71:N73)</f>
        <v>0</v>
      </c>
      <c r="O74" s="165"/>
      <c r="P74" s="166"/>
    </row>
    <row r="75" spans="1:19" x14ac:dyDescent="0.25">
      <c r="A75" s="152" t="s">
        <v>479</v>
      </c>
      <c r="B75" s="153" t="s">
        <v>480</v>
      </c>
      <c r="C75" s="154">
        <v>1121953851</v>
      </c>
      <c r="D75" s="154"/>
      <c r="E75" s="154">
        <v>969007254</v>
      </c>
      <c r="F75" s="154">
        <v>146746597</v>
      </c>
      <c r="G75" s="154">
        <v>1115753851</v>
      </c>
      <c r="H75" s="155"/>
      <c r="I75" s="155">
        <v>182286308</v>
      </c>
      <c r="J75" s="155">
        <v>28658856</v>
      </c>
      <c r="K75" s="155">
        <v>210945164</v>
      </c>
      <c r="L75" s="156">
        <v>0.1890606640621848</v>
      </c>
      <c r="N75" s="157"/>
      <c r="O75" s="158"/>
      <c r="P75" s="157"/>
    </row>
    <row r="76" spans="1:19" x14ac:dyDescent="0.25">
      <c r="A76" s="159"/>
      <c r="B76" s="153" t="s">
        <v>481</v>
      </c>
      <c r="C76" s="154">
        <v>899608223</v>
      </c>
      <c r="D76" s="154">
        <v>68200623</v>
      </c>
      <c r="E76" s="154">
        <v>820805900</v>
      </c>
      <c r="F76" s="154"/>
      <c r="G76" s="154">
        <v>889006523</v>
      </c>
      <c r="H76" s="155">
        <v>0</v>
      </c>
      <c r="I76" s="155">
        <v>307986487</v>
      </c>
      <c r="J76" s="155"/>
      <c r="K76" s="155">
        <v>307986487</v>
      </c>
      <c r="L76" s="156">
        <v>0.34643895070722669</v>
      </c>
      <c r="N76" s="157"/>
      <c r="O76" s="158"/>
      <c r="P76" s="157"/>
    </row>
    <row r="77" spans="1:19" x14ac:dyDescent="0.25">
      <c r="A77" s="161" t="s">
        <v>482</v>
      </c>
      <c r="B77" s="162"/>
      <c r="C77" s="163">
        <v>2021562074</v>
      </c>
      <c r="D77" s="163">
        <v>68200623</v>
      </c>
      <c r="E77" s="163">
        <v>1789813154</v>
      </c>
      <c r="F77" s="163">
        <v>146746597</v>
      </c>
      <c r="G77" s="163">
        <v>2004760374</v>
      </c>
      <c r="H77" s="163">
        <v>0</v>
      </c>
      <c r="I77" s="163">
        <v>490272795</v>
      </c>
      <c r="J77" s="163">
        <v>28658856</v>
      </c>
      <c r="K77" s="163">
        <v>518931651</v>
      </c>
      <c r="L77" s="164">
        <v>0.25884971477394136</v>
      </c>
      <c r="N77" s="166"/>
      <c r="O77" s="165"/>
      <c r="P77" s="166"/>
    </row>
    <row r="78" spans="1:19" x14ac:dyDescent="0.25">
      <c r="A78" s="152" t="s">
        <v>483</v>
      </c>
      <c r="B78" s="172" t="s">
        <v>484</v>
      </c>
      <c r="C78" s="154">
        <v>9656560</v>
      </c>
      <c r="D78" s="154"/>
      <c r="E78" s="154">
        <v>9656560</v>
      </c>
      <c r="F78" s="154"/>
      <c r="G78" s="154">
        <v>9656560</v>
      </c>
      <c r="H78" s="155"/>
      <c r="I78" s="155">
        <v>0</v>
      </c>
      <c r="J78" s="155"/>
      <c r="K78" s="155">
        <v>0</v>
      </c>
      <c r="L78" s="156">
        <v>0</v>
      </c>
      <c r="N78" s="157"/>
      <c r="O78" s="158"/>
      <c r="P78" s="157"/>
    </row>
    <row r="79" spans="1:19" x14ac:dyDescent="0.25">
      <c r="A79" s="159"/>
      <c r="B79" s="172" t="s">
        <v>485</v>
      </c>
      <c r="C79" s="154">
        <v>436529547</v>
      </c>
      <c r="D79" s="154">
        <v>111383165</v>
      </c>
      <c r="E79" s="154">
        <v>322553031</v>
      </c>
      <c r="F79" s="154">
        <v>2927841</v>
      </c>
      <c r="G79" s="154">
        <v>436864037</v>
      </c>
      <c r="H79" s="155">
        <v>23239017</v>
      </c>
      <c r="I79" s="155">
        <v>33000000</v>
      </c>
      <c r="J79" s="155">
        <v>0</v>
      </c>
      <c r="K79" s="155">
        <v>56239017</v>
      </c>
      <c r="L79" s="156">
        <v>0.12873345534734415</v>
      </c>
      <c r="N79" s="157"/>
      <c r="O79" s="158"/>
      <c r="P79" s="157"/>
    </row>
    <row r="80" spans="1:19" x14ac:dyDescent="0.25">
      <c r="A80" s="159"/>
      <c r="B80" s="172" t="s">
        <v>486</v>
      </c>
      <c r="C80" s="154">
        <v>151619271.80000001</v>
      </c>
      <c r="D80" s="154"/>
      <c r="E80" s="154">
        <v>151497208.80000001</v>
      </c>
      <c r="F80" s="154">
        <v>122063</v>
      </c>
      <c r="G80" s="154">
        <v>151619271.80000001</v>
      </c>
      <c r="H80" s="155"/>
      <c r="I80" s="155">
        <v>0</v>
      </c>
      <c r="J80" s="155">
        <v>0</v>
      </c>
      <c r="K80" s="155">
        <v>0</v>
      </c>
      <c r="L80" s="156">
        <v>0</v>
      </c>
      <c r="N80" s="157"/>
      <c r="O80" s="158"/>
      <c r="P80" s="157"/>
    </row>
    <row r="81" spans="1:16" x14ac:dyDescent="0.25">
      <c r="A81" s="159"/>
      <c r="B81" s="172" t="s">
        <v>487</v>
      </c>
      <c r="C81" s="154">
        <v>219850509</v>
      </c>
      <c r="D81" s="154">
        <v>250000</v>
      </c>
      <c r="E81" s="154">
        <v>17992371</v>
      </c>
      <c r="F81" s="154">
        <v>190321986</v>
      </c>
      <c r="G81" s="154">
        <v>208564357</v>
      </c>
      <c r="H81" s="155">
        <v>0</v>
      </c>
      <c r="I81" s="155">
        <v>4520915</v>
      </c>
      <c r="J81" s="155">
        <v>5115477</v>
      </c>
      <c r="K81" s="155">
        <v>9636392</v>
      </c>
      <c r="L81" s="156">
        <v>4.6203445970396564E-2</v>
      </c>
      <c r="N81" s="157"/>
      <c r="O81" s="158"/>
      <c r="P81" s="157"/>
    </row>
    <row r="82" spans="1:16" x14ac:dyDescent="0.25">
      <c r="A82" s="159"/>
      <c r="B82" s="172" t="s">
        <v>488</v>
      </c>
      <c r="C82" s="154">
        <v>254149275</v>
      </c>
      <c r="D82" s="154"/>
      <c r="E82" s="154">
        <v>3482608</v>
      </c>
      <c r="F82" s="154">
        <v>250000000</v>
      </c>
      <c r="G82" s="154">
        <v>253482608</v>
      </c>
      <c r="H82" s="155"/>
      <c r="I82" s="155">
        <v>45955</v>
      </c>
      <c r="J82" s="155">
        <v>0</v>
      </c>
      <c r="K82" s="155">
        <v>45955</v>
      </c>
      <c r="L82" s="156">
        <v>1.8129448944284178E-4</v>
      </c>
      <c r="N82" s="157"/>
      <c r="O82" s="158"/>
      <c r="P82" s="157"/>
    </row>
    <row r="83" spans="1:16" x14ac:dyDescent="0.25">
      <c r="A83" s="159"/>
      <c r="B83" s="172" t="s">
        <v>489</v>
      </c>
      <c r="C83" s="154">
        <v>2372516</v>
      </c>
      <c r="D83" s="154">
        <v>0</v>
      </c>
      <c r="E83" s="154">
        <v>3872516</v>
      </c>
      <c r="F83" s="154"/>
      <c r="G83" s="154">
        <v>3872516</v>
      </c>
      <c r="H83" s="154">
        <v>0</v>
      </c>
      <c r="I83" s="154">
        <v>750000</v>
      </c>
      <c r="J83" s="154"/>
      <c r="K83" s="155">
        <v>750000</v>
      </c>
      <c r="L83" s="168">
        <v>0.19367253744077495</v>
      </c>
      <c r="M83" s="173"/>
      <c r="N83" s="157"/>
      <c r="O83" s="158"/>
      <c r="P83" s="157"/>
    </row>
    <row r="84" spans="1:16" x14ac:dyDescent="0.25">
      <c r="A84" s="159"/>
      <c r="B84" s="172" t="s">
        <v>490</v>
      </c>
      <c r="C84" s="154">
        <v>3794425265</v>
      </c>
      <c r="D84" s="154">
        <v>0</v>
      </c>
      <c r="E84" s="154">
        <v>3824274415</v>
      </c>
      <c r="F84" s="154"/>
      <c r="G84" s="154">
        <v>3824274415</v>
      </c>
      <c r="H84" s="154">
        <v>0</v>
      </c>
      <c r="I84" s="154">
        <v>902719951</v>
      </c>
      <c r="J84" s="154"/>
      <c r="K84" s="155">
        <v>902719951</v>
      </c>
      <c r="L84" s="168">
        <v>0.23604999355152184</v>
      </c>
      <c r="M84" s="173"/>
      <c r="N84" s="157"/>
      <c r="O84" s="158"/>
      <c r="P84" s="157"/>
    </row>
    <row r="85" spans="1:16" x14ac:dyDescent="0.25">
      <c r="A85" s="159"/>
      <c r="B85" s="172" t="s">
        <v>491</v>
      </c>
      <c r="C85" s="154">
        <v>4682909</v>
      </c>
      <c r="D85" s="154"/>
      <c r="E85" s="154">
        <v>4682909</v>
      </c>
      <c r="F85" s="154"/>
      <c r="G85" s="154">
        <v>4682909</v>
      </c>
      <c r="H85" s="154"/>
      <c r="I85" s="154">
        <v>0</v>
      </c>
      <c r="J85" s="154"/>
      <c r="K85" s="155">
        <v>0</v>
      </c>
      <c r="L85" s="168">
        <v>0</v>
      </c>
      <c r="M85" s="173"/>
      <c r="N85" s="157"/>
      <c r="O85" s="158"/>
      <c r="P85" s="157"/>
    </row>
    <row r="86" spans="1:16" x14ac:dyDescent="0.25">
      <c r="A86" s="159"/>
      <c r="B86" s="172" t="s">
        <v>492</v>
      </c>
      <c r="C86" s="154">
        <v>1004495592</v>
      </c>
      <c r="D86" s="154">
        <v>21644000</v>
      </c>
      <c r="E86" s="154">
        <v>986337245</v>
      </c>
      <c r="F86" s="154">
        <v>35678497</v>
      </c>
      <c r="G86" s="154">
        <v>1043659742</v>
      </c>
      <c r="H86" s="154">
        <v>2000000</v>
      </c>
      <c r="I86" s="154">
        <v>222889091</v>
      </c>
      <c r="J86" s="154">
        <v>9537215</v>
      </c>
      <c r="K86" s="155">
        <v>234426306</v>
      </c>
      <c r="L86" s="168">
        <v>0.22461947756149053</v>
      </c>
      <c r="M86" s="173"/>
      <c r="N86" s="157"/>
      <c r="O86" s="158"/>
      <c r="P86" s="157"/>
    </row>
    <row r="87" spans="1:16" x14ac:dyDescent="0.25">
      <c r="A87" s="159"/>
      <c r="B87" s="172" t="s">
        <v>493</v>
      </c>
      <c r="C87" s="154">
        <v>517909827</v>
      </c>
      <c r="D87" s="154">
        <v>517909827</v>
      </c>
      <c r="E87" s="154"/>
      <c r="F87" s="154"/>
      <c r="G87" s="154">
        <v>517909827</v>
      </c>
      <c r="H87" s="154">
        <v>53461188</v>
      </c>
      <c r="I87" s="154"/>
      <c r="J87" s="154"/>
      <c r="K87" s="155">
        <v>53461188</v>
      </c>
      <c r="L87" s="168">
        <v>0.10322489594313104</v>
      </c>
      <c r="M87" s="173"/>
      <c r="N87" s="157"/>
      <c r="O87" s="158"/>
      <c r="P87" s="157"/>
    </row>
    <row r="88" spans="1:16" x14ac:dyDescent="0.25">
      <c r="A88" s="159"/>
      <c r="B88" s="172" t="s">
        <v>494</v>
      </c>
      <c r="C88" s="154">
        <v>85981977.584999993</v>
      </c>
      <c r="D88" s="154">
        <v>85981977.584999993</v>
      </c>
      <c r="E88" s="154">
        <v>660000</v>
      </c>
      <c r="F88" s="154"/>
      <c r="G88" s="154">
        <v>86641977.584999993</v>
      </c>
      <c r="H88" s="155">
        <v>15746289</v>
      </c>
      <c r="I88" s="155">
        <v>560000</v>
      </c>
      <c r="J88" s="155"/>
      <c r="K88" s="155">
        <v>16306289</v>
      </c>
      <c r="L88" s="156">
        <v>0.18820310263581805</v>
      </c>
      <c r="N88" s="157"/>
      <c r="O88" s="158"/>
      <c r="P88" s="157"/>
    </row>
    <row r="89" spans="1:16" x14ac:dyDescent="0.25">
      <c r="A89" s="159"/>
      <c r="B89" s="172" t="s">
        <v>495</v>
      </c>
      <c r="C89" s="154">
        <v>20800000</v>
      </c>
      <c r="D89" s="154"/>
      <c r="E89" s="154">
        <v>46789600</v>
      </c>
      <c r="F89" s="154"/>
      <c r="G89" s="154">
        <v>46789600</v>
      </c>
      <c r="H89" s="155"/>
      <c r="I89" s="155">
        <v>9864800</v>
      </c>
      <c r="J89" s="155"/>
      <c r="K89" s="155">
        <v>9864800</v>
      </c>
      <c r="L89" s="156">
        <v>0.21083317660334774</v>
      </c>
      <c r="N89" s="157"/>
      <c r="O89" s="158"/>
      <c r="P89" s="157"/>
    </row>
    <row r="90" spans="1:16" x14ac:dyDescent="0.25">
      <c r="A90" s="160"/>
      <c r="B90" s="162" t="s">
        <v>496</v>
      </c>
      <c r="C90" s="154">
        <v>0</v>
      </c>
      <c r="D90" s="154"/>
      <c r="E90" s="154">
        <v>13180493</v>
      </c>
      <c r="F90" s="154"/>
      <c r="G90" s="154">
        <v>13180493</v>
      </c>
      <c r="H90" s="155"/>
      <c r="I90" s="155">
        <v>0</v>
      </c>
      <c r="J90" s="155"/>
      <c r="K90" s="155">
        <v>0</v>
      </c>
      <c r="L90" s="174">
        <v>0</v>
      </c>
      <c r="N90" s="157"/>
      <c r="O90" s="158"/>
      <c r="P90" s="157"/>
    </row>
    <row r="91" spans="1:16" x14ac:dyDescent="0.25">
      <c r="A91" s="161" t="s">
        <v>497</v>
      </c>
      <c r="B91" s="162"/>
      <c r="C91" s="163">
        <v>6502473249.3850002</v>
      </c>
      <c r="D91" s="163">
        <v>737168969.58500004</v>
      </c>
      <c r="E91" s="163">
        <v>5384978956.8000002</v>
      </c>
      <c r="F91" s="163">
        <v>479050387</v>
      </c>
      <c r="G91" s="163">
        <v>6601198313.3850002</v>
      </c>
      <c r="H91" s="163">
        <v>94446494</v>
      </c>
      <c r="I91" s="163">
        <v>1174350712</v>
      </c>
      <c r="J91" s="163">
        <v>14652692</v>
      </c>
      <c r="K91" s="163">
        <v>1283449898</v>
      </c>
      <c r="L91" s="164">
        <v>0.19442680511470126</v>
      </c>
      <c r="N91" s="166">
        <f>SUM(N78:N90)</f>
        <v>0</v>
      </c>
      <c r="O91" s="165"/>
      <c r="P91" s="166"/>
    </row>
    <row r="92" spans="1:16" x14ac:dyDescent="0.25">
      <c r="A92" s="152" t="s">
        <v>498</v>
      </c>
      <c r="B92" s="153" t="s">
        <v>499</v>
      </c>
      <c r="C92" s="154">
        <v>5487297628</v>
      </c>
      <c r="D92" s="154"/>
      <c r="E92" s="154">
        <v>5487297628</v>
      </c>
      <c r="F92" s="154"/>
      <c r="G92" s="154">
        <v>5487297628</v>
      </c>
      <c r="H92" s="155"/>
      <c r="I92" s="155">
        <v>1434429423</v>
      </c>
      <c r="J92" s="155"/>
      <c r="K92" s="155">
        <v>1434429423</v>
      </c>
      <c r="L92" s="156">
        <v>0.2614090797044698</v>
      </c>
      <c r="N92" s="157"/>
      <c r="O92" s="158"/>
      <c r="P92" s="157"/>
    </row>
    <row r="93" spans="1:16" x14ac:dyDescent="0.25">
      <c r="A93" s="159"/>
      <c r="B93" s="153" t="s">
        <v>500</v>
      </c>
      <c r="C93" s="154">
        <v>319838601</v>
      </c>
      <c r="D93" s="154"/>
      <c r="E93" s="154">
        <v>318958007</v>
      </c>
      <c r="F93" s="154"/>
      <c r="G93" s="154">
        <v>318958007</v>
      </c>
      <c r="H93" s="155"/>
      <c r="I93" s="155">
        <v>98180131</v>
      </c>
      <c r="J93" s="155"/>
      <c r="K93" s="155">
        <v>98180131</v>
      </c>
      <c r="L93" s="156">
        <v>0.30781522597111038</v>
      </c>
      <c r="N93" s="157"/>
      <c r="O93" s="158"/>
      <c r="P93" s="157"/>
    </row>
    <row r="94" spans="1:16" x14ac:dyDescent="0.25">
      <c r="A94" s="159"/>
      <c r="B94" s="153" t="s">
        <v>501</v>
      </c>
      <c r="C94" s="154">
        <v>2163728901</v>
      </c>
      <c r="D94" s="154"/>
      <c r="E94" s="154">
        <v>2158609495</v>
      </c>
      <c r="F94" s="154"/>
      <c r="G94" s="154">
        <v>2158609495</v>
      </c>
      <c r="H94" s="155"/>
      <c r="I94" s="155">
        <v>516759154</v>
      </c>
      <c r="J94" s="155"/>
      <c r="K94" s="155">
        <v>516759154</v>
      </c>
      <c r="L94" s="156">
        <v>0.23939445981173171</v>
      </c>
      <c r="N94" s="157"/>
      <c r="O94" s="158"/>
      <c r="P94" s="157"/>
    </row>
    <row r="95" spans="1:16" x14ac:dyDescent="0.25">
      <c r="A95" s="159"/>
      <c r="B95" s="153" t="s">
        <v>502</v>
      </c>
      <c r="C95" s="154">
        <v>32486720</v>
      </c>
      <c r="D95" s="154"/>
      <c r="E95" s="154">
        <v>32486720</v>
      </c>
      <c r="F95" s="154"/>
      <c r="G95" s="154">
        <v>32486720</v>
      </c>
      <c r="H95" s="155"/>
      <c r="I95" s="155">
        <v>8778384</v>
      </c>
      <c r="J95" s="155"/>
      <c r="K95" s="155">
        <v>8778384</v>
      </c>
      <c r="L95" s="156">
        <v>0.27021453689384461</v>
      </c>
      <c r="N95" s="157"/>
      <c r="O95" s="158"/>
      <c r="P95" s="157"/>
    </row>
    <row r="96" spans="1:16" s="173" customFormat="1" x14ac:dyDescent="0.25">
      <c r="A96" s="175"/>
      <c r="B96" s="153" t="s">
        <v>503</v>
      </c>
      <c r="C96" s="154">
        <v>3264000</v>
      </c>
      <c r="D96" s="154"/>
      <c r="E96" s="154"/>
      <c r="F96" s="154">
        <v>3264000</v>
      </c>
      <c r="G96" s="154">
        <v>3264000</v>
      </c>
      <c r="H96" s="154"/>
      <c r="I96" s="154"/>
      <c r="J96" s="154">
        <v>816000</v>
      </c>
      <c r="K96" s="155">
        <v>816000</v>
      </c>
      <c r="L96" s="168">
        <v>0.25</v>
      </c>
      <c r="N96" s="157"/>
      <c r="O96" s="158"/>
      <c r="P96" s="157"/>
    </row>
    <row r="97" spans="1:16" s="173" customFormat="1" x14ac:dyDescent="0.25">
      <c r="A97" s="175"/>
      <c r="B97" s="153" t="s">
        <v>504</v>
      </c>
      <c r="C97" s="154">
        <v>90182236</v>
      </c>
      <c r="D97" s="154"/>
      <c r="E97" s="154">
        <v>90182236</v>
      </c>
      <c r="F97" s="154"/>
      <c r="G97" s="154">
        <v>90182236</v>
      </c>
      <c r="H97" s="154"/>
      <c r="I97" s="154">
        <v>2204190</v>
      </c>
      <c r="J97" s="154"/>
      <c r="K97" s="155">
        <v>2204190</v>
      </c>
      <c r="L97" s="168">
        <v>2.444150974477945E-2</v>
      </c>
      <c r="N97" s="157"/>
      <c r="O97" s="158"/>
      <c r="P97" s="157"/>
    </row>
    <row r="98" spans="1:16" x14ac:dyDescent="0.25">
      <c r="A98" s="159"/>
      <c r="B98" s="153" t="s">
        <v>505</v>
      </c>
      <c r="C98" s="154">
        <v>126777446</v>
      </c>
      <c r="D98" s="154"/>
      <c r="E98" s="154">
        <v>126777446</v>
      </c>
      <c r="F98" s="154"/>
      <c r="G98" s="154">
        <v>126777446</v>
      </c>
      <c r="H98" s="155"/>
      <c r="I98" s="155">
        <v>36574478</v>
      </c>
      <c r="J98" s="155"/>
      <c r="K98" s="155">
        <v>36574478</v>
      </c>
      <c r="L98" s="156">
        <v>0.28849357006292742</v>
      </c>
      <c r="N98" s="157"/>
      <c r="O98" s="158"/>
      <c r="P98" s="157"/>
    </row>
    <row r="99" spans="1:16" x14ac:dyDescent="0.25">
      <c r="A99" s="159"/>
      <c r="B99" s="153" t="s">
        <v>506</v>
      </c>
      <c r="C99" s="154">
        <v>1973748</v>
      </c>
      <c r="D99" s="154"/>
      <c r="E99" s="154">
        <v>1973748</v>
      </c>
      <c r="F99" s="154"/>
      <c r="G99" s="154">
        <v>1973748</v>
      </c>
      <c r="H99" s="155"/>
      <c r="I99" s="155">
        <v>247916</v>
      </c>
      <c r="J99" s="155"/>
      <c r="K99" s="155">
        <v>247916</v>
      </c>
      <c r="L99" s="156">
        <v>0.12560671372434576</v>
      </c>
      <c r="N99" s="157"/>
      <c r="O99" s="158"/>
      <c r="P99" s="157"/>
    </row>
    <row r="100" spans="1:16" x14ac:dyDescent="0.25">
      <c r="A100" s="159"/>
      <c r="B100" s="153" t="s">
        <v>507</v>
      </c>
      <c r="C100" s="154">
        <v>359583410</v>
      </c>
      <c r="D100" s="154"/>
      <c r="E100" s="154">
        <v>359583410</v>
      </c>
      <c r="F100" s="154"/>
      <c r="G100" s="154">
        <v>359583410</v>
      </c>
      <c r="H100" s="155"/>
      <c r="I100" s="155">
        <v>84880146</v>
      </c>
      <c r="J100" s="155"/>
      <c r="K100" s="155">
        <v>84880146</v>
      </c>
      <c r="L100" s="156">
        <v>0.23605134063331787</v>
      </c>
      <c r="N100" s="157"/>
      <c r="O100" s="158"/>
      <c r="P100" s="157"/>
    </row>
    <row r="101" spans="1:16" x14ac:dyDescent="0.25">
      <c r="A101" s="159"/>
      <c r="B101" s="153" t="s">
        <v>508</v>
      </c>
      <c r="C101" s="154">
        <v>557467864.28999996</v>
      </c>
      <c r="D101" s="154">
        <v>159538500</v>
      </c>
      <c r="E101" s="154">
        <v>527405126.50040001</v>
      </c>
      <c r="F101" s="154">
        <v>20743220</v>
      </c>
      <c r="G101" s="154">
        <v>707686846.50040007</v>
      </c>
      <c r="H101" s="155">
        <v>67225000</v>
      </c>
      <c r="I101" s="155">
        <v>18452364</v>
      </c>
      <c r="J101" s="155">
        <v>2968669</v>
      </c>
      <c r="K101" s="155">
        <v>88646033</v>
      </c>
      <c r="L101" s="156">
        <v>0.12526166543629533</v>
      </c>
      <c r="N101" s="157"/>
      <c r="O101" s="158"/>
      <c r="P101" s="157"/>
    </row>
    <row r="102" spans="1:16" x14ac:dyDescent="0.25">
      <c r="A102" s="160"/>
      <c r="B102" s="153" t="s">
        <v>509</v>
      </c>
      <c r="C102" s="154">
        <v>794079</v>
      </c>
      <c r="D102" s="154"/>
      <c r="E102" s="154">
        <v>794079</v>
      </c>
      <c r="F102" s="154"/>
      <c r="G102" s="154">
        <v>794079</v>
      </c>
      <c r="H102" s="155"/>
      <c r="I102" s="155">
        <v>0</v>
      </c>
      <c r="J102" s="155"/>
      <c r="K102" s="155">
        <v>0</v>
      </c>
      <c r="L102" s="156">
        <v>0</v>
      </c>
      <c r="N102" s="157"/>
      <c r="O102" s="158"/>
      <c r="P102" s="157"/>
    </row>
    <row r="103" spans="1:16" x14ac:dyDescent="0.25">
      <c r="A103" s="161" t="s">
        <v>510</v>
      </c>
      <c r="B103" s="162"/>
      <c r="C103" s="163">
        <v>9143394633.2900009</v>
      </c>
      <c r="D103" s="163">
        <v>159538500</v>
      </c>
      <c r="E103" s="163">
        <v>9104067895.5004005</v>
      </c>
      <c r="F103" s="163">
        <v>24007220</v>
      </c>
      <c r="G103" s="163">
        <v>9287613615.5004005</v>
      </c>
      <c r="H103" s="163">
        <v>67225000</v>
      </c>
      <c r="I103" s="163">
        <v>2200506186</v>
      </c>
      <c r="J103" s="163">
        <v>3784669</v>
      </c>
      <c r="K103" s="163">
        <v>2271515855</v>
      </c>
      <c r="L103" s="164">
        <v>0.24457475827902586</v>
      </c>
      <c r="N103" s="166">
        <f>SUM(N92:N102)</f>
        <v>0</v>
      </c>
      <c r="O103" s="165"/>
      <c r="P103" s="166"/>
    </row>
    <row r="104" spans="1:16" x14ac:dyDescent="0.25">
      <c r="A104" s="152" t="s">
        <v>511</v>
      </c>
      <c r="B104" s="153" t="s">
        <v>512</v>
      </c>
      <c r="C104" s="154">
        <v>116431183.47499999</v>
      </c>
      <c r="D104" s="154">
        <v>1057482.4750000001</v>
      </c>
      <c r="E104" s="154">
        <v>90255687</v>
      </c>
      <c r="F104" s="154">
        <v>24802065</v>
      </c>
      <c r="G104" s="154">
        <v>116115234.47499999</v>
      </c>
      <c r="H104" s="154">
        <v>239486</v>
      </c>
      <c r="I104" s="154">
        <v>11107840</v>
      </c>
      <c r="J104" s="154">
        <v>8531081</v>
      </c>
      <c r="K104" s="154">
        <v>19878407</v>
      </c>
      <c r="L104" s="168">
        <v>0.17119551185404436</v>
      </c>
      <c r="M104" s="173"/>
      <c r="N104" s="157"/>
      <c r="O104" s="158"/>
      <c r="P104" s="157"/>
    </row>
    <row r="105" spans="1:16" x14ac:dyDescent="0.25">
      <c r="A105" s="159"/>
      <c r="B105" s="153" t="s">
        <v>513</v>
      </c>
      <c r="C105" s="154">
        <v>26153542</v>
      </c>
      <c r="D105" s="154"/>
      <c r="E105" s="154">
        <v>26153542</v>
      </c>
      <c r="F105" s="154"/>
      <c r="G105" s="154">
        <v>26153542</v>
      </c>
      <c r="H105" s="154"/>
      <c r="I105" s="154">
        <v>1622672</v>
      </c>
      <c r="J105" s="154"/>
      <c r="K105" s="154">
        <v>1622672</v>
      </c>
      <c r="L105" s="168">
        <v>6.2044062712423423E-2</v>
      </c>
      <c r="M105" s="173"/>
      <c r="N105" s="157"/>
      <c r="O105" s="158"/>
      <c r="P105" s="157"/>
    </row>
    <row r="106" spans="1:16" x14ac:dyDescent="0.25">
      <c r="A106" s="159"/>
      <c r="B106" s="153" t="s">
        <v>514</v>
      </c>
      <c r="C106" s="154">
        <v>652348630</v>
      </c>
      <c r="D106" s="154">
        <v>5566500</v>
      </c>
      <c r="E106" s="154">
        <v>676856130</v>
      </c>
      <c r="F106" s="154"/>
      <c r="G106" s="154">
        <v>682422630</v>
      </c>
      <c r="H106" s="154">
        <v>409331</v>
      </c>
      <c r="I106" s="154">
        <v>111148928</v>
      </c>
      <c r="J106" s="154"/>
      <c r="K106" s="154">
        <v>111558259</v>
      </c>
      <c r="L106" s="168">
        <v>0.16347385636962244</v>
      </c>
      <c r="M106" s="173"/>
      <c r="N106" s="157"/>
      <c r="O106" s="158"/>
      <c r="P106" s="157"/>
    </row>
    <row r="107" spans="1:16" x14ac:dyDescent="0.25">
      <c r="A107" s="159"/>
      <c r="B107" s="153" t="s">
        <v>515</v>
      </c>
      <c r="C107" s="154">
        <v>28400000</v>
      </c>
      <c r="D107" s="154"/>
      <c r="E107" s="154">
        <v>400000</v>
      </c>
      <c r="F107" s="154">
        <v>28000000</v>
      </c>
      <c r="G107" s="154">
        <v>28400000</v>
      </c>
      <c r="H107" s="154"/>
      <c r="I107" s="154">
        <v>0</v>
      </c>
      <c r="J107" s="154">
        <v>0</v>
      </c>
      <c r="K107" s="154">
        <v>0</v>
      </c>
      <c r="L107" s="168">
        <v>0</v>
      </c>
      <c r="M107" s="173"/>
      <c r="N107" s="157"/>
      <c r="O107" s="158"/>
      <c r="P107" s="157"/>
    </row>
    <row r="108" spans="1:16" x14ac:dyDescent="0.25">
      <c r="A108" s="159"/>
      <c r="B108" s="153" t="s">
        <v>516</v>
      </c>
      <c r="C108" s="154">
        <v>369029009</v>
      </c>
      <c r="D108" s="154">
        <v>17402661</v>
      </c>
      <c r="E108" s="154">
        <v>213942652</v>
      </c>
      <c r="F108" s="154">
        <v>119617235</v>
      </c>
      <c r="G108" s="154">
        <v>350962548</v>
      </c>
      <c r="H108" s="154">
        <v>13079361</v>
      </c>
      <c r="I108" s="154">
        <v>6647371</v>
      </c>
      <c r="J108" s="154">
        <v>27547136</v>
      </c>
      <c r="K108" s="154">
        <v>47273868</v>
      </c>
      <c r="L108" s="168">
        <v>0.13469775698118081</v>
      </c>
      <c r="M108" s="173"/>
      <c r="N108" s="157"/>
      <c r="O108" s="158"/>
      <c r="P108" s="157"/>
    </row>
    <row r="109" spans="1:16" x14ac:dyDescent="0.25">
      <c r="A109" s="159"/>
      <c r="B109" s="153" t="s">
        <v>517</v>
      </c>
      <c r="C109" s="154">
        <v>195000000</v>
      </c>
      <c r="D109" s="154">
        <v>195000000</v>
      </c>
      <c r="E109" s="154"/>
      <c r="F109" s="154"/>
      <c r="G109" s="154">
        <v>195000000</v>
      </c>
      <c r="H109" s="154">
        <v>0</v>
      </c>
      <c r="I109" s="154"/>
      <c r="J109" s="154"/>
      <c r="K109" s="154">
        <v>0</v>
      </c>
      <c r="L109" s="168">
        <v>0</v>
      </c>
      <c r="M109" s="173"/>
      <c r="N109" s="169"/>
      <c r="O109" s="158"/>
      <c r="P109" s="157"/>
    </row>
    <row r="110" spans="1:16" x14ac:dyDescent="0.25">
      <c r="A110" s="159"/>
      <c r="B110" s="153" t="s">
        <v>518</v>
      </c>
      <c r="C110" s="154">
        <v>205000000</v>
      </c>
      <c r="D110" s="154"/>
      <c r="E110" s="154">
        <v>5000000</v>
      </c>
      <c r="F110" s="154">
        <v>200000000</v>
      </c>
      <c r="G110" s="154">
        <v>205000000</v>
      </c>
      <c r="H110" s="154"/>
      <c r="I110" s="154">
        <v>0</v>
      </c>
      <c r="J110" s="154">
        <v>0</v>
      </c>
      <c r="K110" s="154">
        <v>0</v>
      </c>
      <c r="L110" s="168">
        <v>0</v>
      </c>
      <c r="M110" s="173"/>
      <c r="N110" s="157"/>
      <c r="O110" s="158"/>
      <c r="P110" s="157"/>
    </row>
    <row r="111" spans="1:16" x14ac:dyDescent="0.25">
      <c r="A111" s="159"/>
      <c r="B111" s="153" t="s">
        <v>519</v>
      </c>
      <c r="C111" s="154">
        <v>200000</v>
      </c>
      <c r="D111" s="154"/>
      <c r="E111" s="154">
        <v>200000</v>
      </c>
      <c r="F111" s="154"/>
      <c r="G111" s="154">
        <v>200000</v>
      </c>
      <c r="H111" s="154"/>
      <c r="I111" s="154">
        <v>0</v>
      </c>
      <c r="J111" s="154"/>
      <c r="K111" s="154">
        <v>0</v>
      </c>
      <c r="L111" s="168">
        <v>0</v>
      </c>
      <c r="M111" s="173"/>
      <c r="N111" s="157"/>
      <c r="O111" s="158"/>
      <c r="P111" s="157"/>
    </row>
    <row r="112" spans="1:16" x14ac:dyDescent="0.25">
      <c r="A112" s="159"/>
      <c r="B112" s="153" t="s">
        <v>520</v>
      </c>
      <c r="C112" s="154">
        <v>74000000</v>
      </c>
      <c r="D112" s="154"/>
      <c r="E112" s="154">
        <v>74000000</v>
      </c>
      <c r="F112" s="154"/>
      <c r="G112" s="154">
        <v>74000000</v>
      </c>
      <c r="H112" s="154"/>
      <c r="I112" s="154">
        <v>18898234</v>
      </c>
      <c r="J112" s="154"/>
      <c r="K112" s="154">
        <v>18898234</v>
      </c>
      <c r="L112" s="168">
        <v>0.25538154054054052</v>
      </c>
      <c r="M112" s="173"/>
      <c r="N112" s="157"/>
      <c r="O112" s="158"/>
      <c r="P112" s="157"/>
    </row>
    <row r="113" spans="1:16" x14ac:dyDescent="0.25">
      <c r="A113" s="159"/>
      <c r="B113" s="153" t="s">
        <v>521</v>
      </c>
      <c r="C113" s="154">
        <v>312813251</v>
      </c>
      <c r="D113" s="154">
        <v>110557805</v>
      </c>
      <c r="E113" s="154">
        <v>173129865</v>
      </c>
      <c r="F113" s="154">
        <v>13908981</v>
      </c>
      <c r="G113" s="154">
        <v>297596651</v>
      </c>
      <c r="H113" s="154">
        <v>5149732</v>
      </c>
      <c r="I113" s="154">
        <v>23827524</v>
      </c>
      <c r="J113" s="154">
        <v>3230613</v>
      </c>
      <c r="K113" s="154">
        <v>32207869</v>
      </c>
      <c r="L113" s="168">
        <v>0.10822658417617743</v>
      </c>
      <c r="M113" s="173"/>
      <c r="N113" s="157"/>
      <c r="O113" s="158"/>
      <c r="P113" s="157"/>
    </row>
    <row r="114" spans="1:16" x14ac:dyDescent="0.25">
      <c r="A114" s="159"/>
      <c r="B114" s="153" t="s">
        <v>522</v>
      </c>
      <c r="C114" s="154">
        <v>56190200</v>
      </c>
      <c r="D114" s="154"/>
      <c r="E114" s="154">
        <v>190200</v>
      </c>
      <c r="F114" s="154">
        <v>56000000</v>
      </c>
      <c r="G114" s="154">
        <v>56190200</v>
      </c>
      <c r="H114" s="155"/>
      <c r="I114" s="155">
        <v>0</v>
      </c>
      <c r="J114" s="155">
        <v>2647769</v>
      </c>
      <c r="K114" s="154">
        <v>2647769</v>
      </c>
      <c r="L114" s="156">
        <v>4.7121544326234825E-2</v>
      </c>
      <c r="N114" s="157"/>
      <c r="O114" s="158"/>
      <c r="P114" s="157"/>
    </row>
    <row r="115" spans="1:16" x14ac:dyDescent="0.25">
      <c r="A115" s="159"/>
      <c r="B115" s="153" t="s">
        <v>523</v>
      </c>
      <c r="C115" s="154">
        <v>559905632</v>
      </c>
      <c r="D115" s="154"/>
      <c r="E115" s="154"/>
      <c r="F115" s="154">
        <v>559905632</v>
      </c>
      <c r="G115" s="154">
        <v>559905632</v>
      </c>
      <c r="H115" s="155"/>
      <c r="I115" s="155"/>
      <c r="J115" s="155">
        <v>18881996</v>
      </c>
      <c r="K115" s="154">
        <v>18881996</v>
      </c>
      <c r="L115" s="156">
        <v>3.3723532897057908E-2</v>
      </c>
      <c r="N115" s="157"/>
      <c r="O115" s="158"/>
      <c r="P115" s="157"/>
    </row>
    <row r="116" spans="1:16" x14ac:dyDescent="0.25">
      <c r="A116" s="159"/>
      <c r="B116" s="153" t="s">
        <v>524</v>
      </c>
      <c r="C116" s="154">
        <v>5089800</v>
      </c>
      <c r="D116" s="154"/>
      <c r="E116" s="154">
        <v>2856467</v>
      </c>
      <c r="F116" s="154">
        <v>2700000</v>
      </c>
      <c r="G116" s="154">
        <v>5556467</v>
      </c>
      <c r="H116" s="155"/>
      <c r="I116" s="155">
        <v>766287</v>
      </c>
      <c r="J116" s="155">
        <v>625482</v>
      </c>
      <c r="K116" s="154">
        <v>1391769</v>
      </c>
      <c r="L116" s="156">
        <v>0.25047732668978329</v>
      </c>
      <c r="N116" s="157"/>
      <c r="O116" s="158"/>
      <c r="P116" s="157"/>
    </row>
    <row r="117" spans="1:16" x14ac:dyDescent="0.25">
      <c r="A117" s="176"/>
      <c r="B117" s="153" t="s">
        <v>525</v>
      </c>
      <c r="C117" s="154">
        <v>239345700.36000001</v>
      </c>
      <c r="D117" s="154">
        <v>26642670.359999999</v>
      </c>
      <c r="E117" s="154">
        <v>20778175</v>
      </c>
      <c r="F117" s="154">
        <v>194751154</v>
      </c>
      <c r="G117" s="154">
        <v>242171999.36000001</v>
      </c>
      <c r="H117" s="155">
        <v>0</v>
      </c>
      <c r="I117" s="155">
        <v>864083</v>
      </c>
      <c r="J117" s="155">
        <v>43640152</v>
      </c>
      <c r="K117" s="154">
        <v>44504235</v>
      </c>
      <c r="L117" s="156">
        <v>0.18377118377687576</v>
      </c>
      <c r="N117" s="157"/>
      <c r="O117" s="158"/>
      <c r="P117" s="157"/>
    </row>
    <row r="118" spans="1:16" x14ac:dyDescent="0.25">
      <c r="A118" s="176"/>
      <c r="B118" s="153" t="s">
        <v>526</v>
      </c>
      <c r="C118" s="154">
        <v>126770262.60000001</v>
      </c>
      <c r="D118" s="154">
        <v>104741556.40000001</v>
      </c>
      <c r="E118" s="154">
        <v>34454076.200000003</v>
      </c>
      <c r="F118" s="154">
        <v>56221022</v>
      </c>
      <c r="G118" s="154">
        <v>195416654.60000002</v>
      </c>
      <c r="H118" s="155">
        <v>7370001</v>
      </c>
      <c r="I118" s="155">
        <v>669296</v>
      </c>
      <c r="J118" s="155">
        <v>4250807</v>
      </c>
      <c r="K118" s="154">
        <v>12290104</v>
      </c>
      <c r="L118" s="156">
        <v>6.2891794075365354E-2</v>
      </c>
      <c r="N118" s="157"/>
      <c r="O118" s="158"/>
      <c r="P118" s="157"/>
    </row>
    <row r="119" spans="1:16" x14ac:dyDescent="0.25">
      <c r="A119" s="177"/>
      <c r="B119" s="153" t="s">
        <v>527</v>
      </c>
      <c r="C119" s="154">
        <v>250825532</v>
      </c>
      <c r="D119" s="154"/>
      <c r="E119" s="154">
        <v>825532</v>
      </c>
      <c r="F119" s="154">
        <v>231309415</v>
      </c>
      <c r="G119" s="154">
        <v>232134947</v>
      </c>
      <c r="H119" s="155"/>
      <c r="I119" s="155">
        <v>0</v>
      </c>
      <c r="J119" s="155">
        <v>0</v>
      </c>
      <c r="K119" s="154">
        <v>0</v>
      </c>
      <c r="L119" s="156">
        <v>0</v>
      </c>
      <c r="N119" s="157"/>
      <c r="O119" s="158"/>
      <c r="P119" s="157"/>
    </row>
    <row r="120" spans="1:16" x14ac:dyDescent="0.25">
      <c r="A120" s="178" t="s">
        <v>528</v>
      </c>
      <c r="B120" s="162"/>
      <c r="C120" s="179">
        <v>3217502742.4349999</v>
      </c>
      <c r="D120" s="179">
        <v>460968675.23500001</v>
      </c>
      <c r="E120" s="179">
        <v>1319042326.2</v>
      </c>
      <c r="F120" s="179">
        <v>1487215504</v>
      </c>
      <c r="G120" s="179">
        <v>3267226505.4349999</v>
      </c>
      <c r="H120" s="179">
        <v>26247911</v>
      </c>
      <c r="I120" s="179">
        <v>175552235</v>
      </c>
      <c r="J120" s="179">
        <v>109355036</v>
      </c>
      <c r="K120" s="179">
        <v>311155182</v>
      </c>
      <c r="L120" s="180">
        <v>9.5235264981597192E-2</v>
      </c>
      <c r="N120" s="166">
        <f>SUM(N104:N119)</f>
        <v>0</v>
      </c>
      <c r="O120" s="165"/>
      <c r="P120" s="166"/>
    </row>
    <row r="121" spans="1:16" x14ac:dyDescent="0.25">
      <c r="A121" s="181" t="s">
        <v>529</v>
      </c>
      <c r="B121" s="182"/>
      <c r="C121" s="47">
        <v>66107799286.352005</v>
      </c>
      <c r="D121" s="47">
        <v>5072778557.2250004</v>
      </c>
      <c r="E121" s="47">
        <v>47894422317.073402</v>
      </c>
      <c r="F121" s="47">
        <v>14633082646</v>
      </c>
      <c r="G121" s="47">
        <v>67600283520.298401</v>
      </c>
      <c r="H121" s="47">
        <v>921431084</v>
      </c>
      <c r="I121" s="47">
        <v>9636017219.0599995</v>
      </c>
      <c r="J121" s="47">
        <v>2944978474</v>
      </c>
      <c r="K121" s="47">
        <v>13502426777.059999</v>
      </c>
      <c r="L121" s="48">
        <v>0.1997392033571222</v>
      </c>
      <c r="N121" s="47">
        <f>SUM(N120,N103,N91,N77,N74,N70,N33)</f>
        <v>0</v>
      </c>
      <c r="O121" s="183"/>
      <c r="P121" s="112"/>
    </row>
    <row r="122" spans="1:16" x14ac:dyDescent="0.25">
      <c r="A122" s="184" t="s">
        <v>530</v>
      </c>
      <c r="B122" s="153" t="s">
        <v>531</v>
      </c>
      <c r="C122" s="154">
        <v>21100000</v>
      </c>
      <c r="D122" s="154"/>
      <c r="E122" s="154">
        <v>21100000</v>
      </c>
      <c r="F122" s="154"/>
      <c r="G122" s="154">
        <v>21100000</v>
      </c>
      <c r="H122" s="155"/>
      <c r="I122" s="155">
        <v>9578890</v>
      </c>
      <c r="J122" s="155"/>
      <c r="K122" s="155">
        <v>9578890</v>
      </c>
      <c r="L122" s="156">
        <v>0.45397582938388625</v>
      </c>
      <c r="N122" s="157"/>
      <c r="O122" s="158"/>
      <c r="P122" s="157"/>
    </row>
    <row r="123" spans="1:16" x14ac:dyDescent="0.25">
      <c r="A123" s="176"/>
      <c r="B123" s="153" t="s">
        <v>532</v>
      </c>
      <c r="C123" s="154">
        <v>1827135272</v>
      </c>
      <c r="D123" s="154">
        <v>2108441626</v>
      </c>
      <c r="E123" s="154">
        <v>12310567</v>
      </c>
      <c r="F123" s="154"/>
      <c r="G123" s="154">
        <v>2120752193</v>
      </c>
      <c r="H123" s="155">
        <v>33838497</v>
      </c>
      <c r="I123" s="155">
        <v>2964497</v>
      </c>
      <c r="J123" s="155"/>
      <c r="K123" s="155">
        <v>36802994</v>
      </c>
      <c r="L123" s="156">
        <v>1.7353745582098758E-2</v>
      </c>
      <c r="N123" s="157"/>
      <c r="O123" s="158"/>
      <c r="P123" s="157"/>
    </row>
    <row r="124" spans="1:16" x14ac:dyDescent="0.25">
      <c r="A124" s="176"/>
      <c r="B124" s="153" t="s">
        <v>533</v>
      </c>
      <c r="C124" s="154">
        <v>91130181</v>
      </c>
      <c r="D124" s="154">
        <v>65500000</v>
      </c>
      <c r="E124" s="154">
        <v>26630181</v>
      </c>
      <c r="F124" s="154"/>
      <c r="G124" s="154">
        <v>92130181</v>
      </c>
      <c r="H124" s="155">
        <v>0</v>
      </c>
      <c r="I124" s="155">
        <v>0</v>
      </c>
      <c r="J124" s="155"/>
      <c r="K124" s="155">
        <v>0</v>
      </c>
      <c r="L124" s="156">
        <v>0</v>
      </c>
      <c r="N124" s="157"/>
      <c r="O124" s="158"/>
      <c r="P124" s="157"/>
    </row>
    <row r="125" spans="1:16" x14ac:dyDescent="0.25">
      <c r="A125" s="176"/>
      <c r="B125" s="153" t="s">
        <v>534</v>
      </c>
      <c r="C125" s="154">
        <v>231830000</v>
      </c>
      <c r="D125" s="154">
        <v>231830000</v>
      </c>
      <c r="E125" s="154"/>
      <c r="F125" s="154"/>
      <c r="G125" s="154">
        <v>231830000</v>
      </c>
      <c r="H125" s="155">
        <v>1885425</v>
      </c>
      <c r="I125" s="155"/>
      <c r="J125" s="155"/>
      <c r="K125" s="155">
        <v>1885425</v>
      </c>
      <c r="L125" s="156">
        <v>8.1327912694646939E-3</v>
      </c>
      <c r="N125" s="157"/>
      <c r="O125" s="158"/>
      <c r="P125" s="157"/>
    </row>
    <row r="126" spans="1:16" x14ac:dyDescent="0.25">
      <c r="A126" s="176"/>
      <c r="B126" s="153" t="s">
        <v>535</v>
      </c>
      <c r="C126" s="154">
        <v>7541007775</v>
      </c>
      <c r="D126" s="154">
        <v>7189675581.0650005</v>
      </c>
      <c r="E126" s="154">
        <v>383335528</v>
      </c>
      <c r="F126" s="154">
        <v>202762040</v>
      </c>
      <c r="G126" s="154">
        <v>7775773149.0650005</v>
      </c>
      <c r="H126" s="155">
        <v>419434837</v>
      </c>
      <c r="I126" s="155">
        <v>42184042</v>
      </c>
      <c r="J126" s="155">
        <v>0</v>
      </c>
      <c r="K126" s="155">
        <v>461618879</v>
      </c>
      <c r="L126" s="156">
        <v>5.9366299678573757E-2</v>
      </c>
      <c r="N126" s="157"/>
      <c r="O126" s="158"/>
      <c r="P126" s="157"/>
    </row>
    <row r="127" spans="1:16" x14ac:dyDescent="0.25">
      <c r="A127" s="176"/>
      <c r="B127" s="153" t="s">
        <v>536</v>
      </c>
      <c r="C127" s="154">
        <v>75355000</v>
      </c>
      <c r="D127" s="154"/>
      <c r="E127" s="154">
        <v>68155000</v>
      </c>
      <c r="F127" s="154">
        <v>7200000</v>
      </c>
      <c r="G127" s="154">
        <v>75355000</v>
      </c>
      <c r="H127" s="155"/>
      <c r="I127" s="155">
        <v>974418</v>
      </c>
      <c r="J127" s="155">
        <v>0</v>
      </c>
      <c r="K127" s="155">
        <v>974418</v>
      </c>
      <c r="L127" s="156">
        <v>1.2931033109946255E-2</v>
      </c>
      <c r="N127" s="157"/>
      <c r="O127" s="158"/>
      <c r="P127" s="157"/>
    </row>
    <row r="128" spans="1:16" x14ac:dyDescent="0.25">
      <c r="A128" s="176"/>
      <c r="B128" s="153" t="s">
        <v>537</v>
      </c>
      <c r="C128" s="154">
        <v>17900000</v>
      </c>
      <c r="D128" s="154"/>
      <c r="E128" s="154">
        <v>22400000</v>
      </c>
      <c r="F128" s="154"/>
      <c r="G128" s="154">
        <v>22400000</v>
      </c>
      <c r="H128" s="155"/>
      <c r="I128" s="155">
        <v>0</v>
      </c>
      <c r="J128" s="155"/>
      <c r="K128" s="155">
        <v>0</v>
      </c>
      <c r="L128" s="156">
        <v>0</v>
      </c>
      <c r="N128" s="157"/>
      <c r="O128" s="158"/>
      <c r="P128" s="157"/>
    </row>
    <row r="129" spans="1:16" x14ac:dyDescent="0.25">
      <c r="A129" s="176"/>
      <c r="B129" s="153" t="s">
        <v>538</v>
      </c>
      <c r="C129" s="154">
        <v>1610089</v>
      </c>
      <c r="D129" s="154"/>
      <c r="E129" s="154">
        <v>1610089</v>
      </c>
      <c r="F129" s="154"/>
      <c r="G129" s="154">
        <v>1610089</v>
      </c>
      <c r="H129" s="155"/>
      <c r="I129" s="155">
        <v>0</v>
      </c>
      <c r="J129" s="155"/>
      <c r="K129" s="155">
        <v>0</v>
      </c>
      <c r="L129" s="156">
        <v>0</v>
      </c>
      <c r="N129" s="157"/>
      <c r="O129" s="158"/>
      <c r="P129" s="157"/>
    </row>
    <row r="130" spans="1:16" x14ac:dyDescent="0.25">
      <c r="A130" s="176"/>
      <c r="B130" s="153" t="s">
        <v>539</v>
      </c>
      <c r="C130" s="154">
        <v>4843510</v>
      </c>
      <c r="D130" s="154">
        <v>700000</v>
      </c>
      <c r="E130" s="154">
        <v>4802530</v>
      </c>
      <c r="F130" s="154">
        <v>20000</v>
      </c>
      <c r="G130" s="154">
        <v>5522530</v>
      </c>
      <c r="H130" s="155">
        <v>0</v>
      </c>
      <c r="I130" s="155">
        <v>53980</v>
      </c>
      <c r="J130" s="155">
        <v>0</v>
      </c>
      <c r="K130" s="155">
        <v>53980</v>
      </c>
      <c r="L130" s="156">
        <v>9.7745055255471676E-3</v>
      </c>
      <c r="N130" s="157"/>
      <c r="O130" s="158"/>
      <c r="P130" s="157"/>
    </row>
    <row r="131" spans="1:16" x14ac:dyDescent="0.25">
      <c r="A131" s="176"/>
      <c r="B131" s="153" t="s">
        <v>540</v>
      </c>
      <c r="C131" s="154">
        <v>1099511407.8685999</v>
      </c>
      <c r="D131" s="154">
        <v>87373742</v>
      </c>
      <c r="E131" s="154">
        <v>729447511.86860001</v>
      </c>
      <c r="F131" s="154">
        <v>54541003</v>
      </c>
      <c r="G131" s="154">
        <v>871362256.86860001</v>
      </c>
      <c r="H131" s="155">
        <v>5710517</v>
      </c>
      <c r="I131" s="155">
        <v>48817560</v>
      </c>
      <c r="J131" s="155">
        <v>12580406</v>
      </c>
      <c r="K131" s="155">
        <v>67108483</v>
      </c>
      <c r="L131" s="156">
        <v>7.7015595374955337E-2</v>
      </c>
      <c r="N131" s="157"/>
      <c r="O131" s="158"/>
      <c r="P131" s="157"/>
    </row>
    <row r="132" spans="1:16" x14ac:dyDescent="0.25">
      <c r="A132" s="176"/>
      <c r="B132" s="153" t="s">
        <v>541</v>
      </c>
      <c r="C132" s="154">
        <v>773974365.39999998</v>
      </c>
      <c r="D132" s="154">
        <v>481733756</v>
      </c>
      <c r="E132" s="154">
        <v>299031017.39999998</v>
      </c>
      <c r="F132" s="154">
        <v>4979253</v>
      </c>
      <c r="G132" s="154">
        <v>785744026.39999998</v>
      </c>
      <c r="H132" s="155">
        <v>10203414</v>
      </c>
      <c r="I132" s="155">
        <v>15711667</v>
      </c>
      <c r="J132" s="155">
        <v>4202554</v>
      </c>
      <c r="K132" s="155">
        <v>30117635</v>
      </c>
      <c r="L132" s="156">
        <v>3.8330084592546387E-2</v>
      </c>
      <c r="N132" s="157"/>
      <c r="O132" s="158"/>
      <c r="P132" s="157"/>
    </row>
    <row r="133" spans="1:16" x14ac:dyDescent="0.25">
      <c r="A133" s="176"/>
      <c r="B133" s="153" t="s">
        <v>542</v>
      </c>
      <c r="C133" s="154">
        <v>1221266</v>
      </c>
      <c r="D133" s="154">
        <v>1221266</v>
      </c>
      <c r="E133" s="154"/>
      <c r="F133" s="154"/>
      <c r="G133" s="154">
        <v>1221266</v>
      </c>
      <c r="H133" s="155">
        <v>0</v>
      </c>
      <c r="I133" s="155"/>
      <c r="J133" s="155"/>
      <c r="K133" s="155">
        <v>0</v>
      </c>
      <c r="L133" s="156">
        <v>0</v>
      </c>
      <c r="N133" s="157"/>
      <c r="O133" s="158"/>
      <c r="P133" s="157"/>
    </row>
    <row r="134" spans="1:16" x14ac:dyDescent="0.25">
      <c r="A134" s="176"/>
      <c r="B134" s="153" t="s">
        <v>543</v>
      </c>
      <c r="C134" s="154">
        <v>140325643</v>
      </c>
      <c r="D134" s="154">
        <v>29329943</v>
      </c>
      <c r="E134" s="154">
        <v>11785000</v>
      </c>
      <c r="F134" s="154">
        <v>100146088</v>
      </c>
      <c r="G134" s="154">
        <v>141261031</v>
      </c>
      <c r="H134" s="155">
        <v>17862757</v>
      </c>
      <c r="I134" s="155">
        <v>2218818</v>
      </c>
      <c r="J134" s="155">
        <v>93676</v>
      </c>
      <c r="K134" s="155">
        <v>20175251</v>
      </c>
      <c r="L134" s="156">
        <v>0.14282248159437544</v>
      </c>
      <c r="N134" s="157"/>
      <c r="O134" s="158"/>
      <c r="P134" s="157"/>
    </row>
    <row r="135" spans="1:16" x14ac:dyDescent="0.25">
      <c r="A135" s="176"/>
      <c r="B135" s="153" t="s">
        <v>544</v>
      </c>
      <c r="C135" s="154">
        <v>308613</v>
      </c>
      <c r="D135" s="154"/>
      <c r="E135" s="154">
        <v>308613</v>
      </c>
      <c r="F135" s="154"/>
      <c r="G135" s="154">
        <v>308613</v>
      </c>
      <c r="H135" s="155"/>
      <c r="I135" s="155">
        <v>0</v>
      </c>
      <c r="J135" s="155"/>
      <c r="K135" s="155">
        <v>0</v>
      </c>
      <c r="L135" s="156">
        <v>0</v>
      </c>
      <c r="N135" s="157"/>
      <c r="O135" s="158"/>
      <c r="P135" s="157"/>
    </row>
    <row r="136" spans="1:16" x14ac:dyDescent="0.25">
      <c r="A136" s="176"/>
      <c r="B136" s="153" t="s">
        <v>545</v>
      </c>
      <c r="C136" s="154">
        <v>39756274</v>
      </c>
      <c r="D136" s="154"/>
      <c r="E136" s="154"/>
      <c r="F136" s="154">
        <v>39756274</v>
      </c>
      <c r="G136" s="154">
        <v>39756274</v>
      </c>
      <c r="H136" s="155"/>
      <c r="I136" s="155"/>
      <c r="J136" s="155">
        <v>19878137</v>
      </c>
      <c r="K136" s="155">
        <v>19878137</v>
      </c>
      <c r="L136" s="156">
        <v>0.5</v>
      </c>
      <c r="N136" s="157"/>
      <c r="O136" s="158"/>
      <c r="P136" s="157"/>
    </row>
    <row r="137" spans="1:16" x14ac:dyDescent="0.25">
      <c r="A137" s="176"/>
      <c r="B137" s="153" t="s">
        <v>546</v>
      </c>
      <c r="C137" s="154">
        <v>36858618</v>
      </c>
      <c r="D137" s="154">
        <v>20310000</v>
      </c>
      <c r="E137" s="154">
        <v>27848493</v>
      </c>
      <c r="F137" s="154">
        <v>1400000</v>
      </c>
      <c r="G137" s="154">
        <v>49558493</v>
      </c>
      <c r="H137" s="155">
        <v>0</v>
      </c>
      <c r="I137" s="155">
        <v>1855315</v>
      </c>
      <c r="J137" s="155">
        <v>0</v>
      </c>
      <c r="K137" s="155">
        <v>1855315</v>
      </c>
      <c r="L137" s="156">
        <v>3.7436872828235518E-2</v>
      </c>
      <c r="N137" s="157"/>
      <c r="O137" s="158"/>
      <c r="P137" s="157"/>
    </row>
    <row r="138" spans="1:16" x14ac:dyDescent="0.25">
      <c r="A138" s="176"/>
      <c r="B138" s="153" t="s">
        <v>547</v>
      </c>
      <c r="C138" s="154">
        <v>0</v>
      </c>
      <c r="D138" s="154">
        <v>480233</v>
      </c>
      <c r="E138" s="154"/>
      <c r="F138" s="154"/>
      <c r="G138" s="154">
        <v>480233</v>
      </c>
      <c r="H138" s="155">
        <v>0</v>
      </c>
      <c r="I138" s="155"/>
      <c r="J138" s="155"/>
      <c r="K138" s="155">
        <v>0</v>
      </c>
      <c r="L138" s="156">
        <v>0</v>
      </c>
      <c r="N138" s="157"/>
      <c r="O138" s="158"/>
      <c r="P138" s="157"/>
    </row>
    <row r="139" spans="1:16" x14ac:dyDescent="0.25">
      <c r="A139" s="177"/>
      <c r="B139" s="153" t="s">
        <v>548</v>
      </c>
      <c r="C139" s="154">
        <v>0</v>
      </c>
      <c r="D139" s="154">
        <v>30000000</v>
      </c>
      <c r="E139" s="154"/>
      <c r="F139" s="154"/>
      <c r="G139" s="154">
        <v>30000000</v>
      </c>
      <c r="H139" s="155">
        <v>0</v>
      </c>
      <c r="I139" s="155"/>
      <c r="J139" s="155"/>
      <c r="K139" s="155">
        <v>0</v>
      </c>
      <c r="L139" s="156">
        <v>0</v>
      </c>
      <c r="N139" s="157"/>
      <c r="O139" s="158"/>
      <c r="P139" s="157"/>
    </row>
    <row r="140" spans="1:16" x14ac:dyDescent="0.25">
      <c r="A140" s="185" t="s">
        <v>549</v>
      </c>
      <c r="B140" s="186"/>
      <c r="C140" s="187">
        <v>11903868014.268599</v>
      </c>
      <c r="D140" s="187">
        <v>10246596147.065001</v>
      </c>
      <c r="E140" s="187">
        <v>1608764530.2686</v>
      </c>
      <c r="F140" s="187">
        <v>410804658</v>
      </c>
      <c r="G140" s="187">
        <v>12266165335.333601</v>
      </c>
      <c r="H140" s="187">
        <v>488935447</v>
      </c>
      <c r="I140" s="187">
        <v>124359187</v>
      </c>
      <c r="J140" s="187">
        <v>36754773</v>
      </c>
      <c r="K140" s="187">
        <v>650049407</v>
      </c>
      <c r="L140" s="188">
        <v>5.2995324066559282E-2</v>
      </c>
      <c r="N140" s="189">
        <f>SUM(N122:N139)</f>
        <v>0</v>
      </c>
      <c r="O140" s="183"/>
      <c r="P140" s="112"/>
    </row>
    <row r="141" spans="1:16" s="173" customFormat="1" x14ac:dyDescent="0.25">
      <c r="A141" s="190" t="s">
        <v>550</v>
      </c>
      <c r="B141" s="162"/>
      <c r="C141" s="163"/>
      <c r="D141" s="191"/>
      <c r="E141" s="163"/>
      <c r="F141" s="163"/>
      <c r="G141" s="192"/>
      <c r="H141" s="163"/>
      <c r="I141" s="193"/>
      <c r="J141" s="163"/>
      <c r="K141" s="194">
        <v>227773899</v>
      </c>
      <c r="L141" s="195"/>
      <c r="N141" s="196"/>
      <c r="O141" s="158"/>
      <c r="P141" s="157"/>
    </row>
    <row r="142" spans="1:16" x14ac:dyDescent="0.25">
      <c r="A142" s="197" t="s">
        <v>13</v>
      </c>
      <c r="B142" s="198"/>
      <c r="C142" s="199">
        <v>78011667300.620605</v>
      </c>
      <c r="D142" s="199">
        <v>15319374704.290001</v>
      </c>
      <c r="E142" s="199">
        <v>49503186847.342003</v>
      </c>
      <c r="F142" s="199">
        <v>15043887304</v>
      </c>
      <c r="G142" s="199">
        <v>79866448855.632004</v>
      </c>
      <c r="H142" s="199">
        <v>1410366531</v>
      </c>
      <c r="I142" s="199">
        <v>9760376406.0599995</v>
      </c>
      <c r="J142" s="199">
        <v>2981733247</v>
      </c>
      <c r="K142" s="199">
        <v>14380250083.059999</v>
      </c>
      <c r="L142" s="200">
        <v>0.18005370576891422</v>
      </c>
      <c r="N142" s="201">
        <f>+N140+N121+N141</f>
        <v>0</v>
      </c>
      <c r="O142" s="183"/>
      <c r="P142" s="112"/>
    </row>
    <row r="143" spans="1:16" x14ac:dyDescent="0.25">
      <c r="C143" s="202"/>
      <c r="D143" s="173"/>
      <c r="E143" s="173"/>
      <c r="F143" s="173"/>
      <c r="G143" s="173"/>
      <c r="H143" s="173"/>
      <c r="I143" s="173"/>
      <c r="J143" s="173"/>
      <c r="K143" s="173"/>
    </row>
    <row r="146" spans="11:11" x14ac:dyDescent="0.25">
      <c r="K146" s="167"/>
    </row>
  </sheetData>
  <mergeCells count="18">
    <mergeCell ref="A70:B70"/>
    <mergeCell ref="N4:N6"/>
    <mergeCell ref="O4:O6"/>
    <mergeCell ref="P4:P6"/>
    <mergeCell ref="D5:D6"/>
    <mergeCell ref="E5:E6"/>
    <mergeCell ref="F5:F6"/>
    <mergeCell ref="G5:G6"/>
    <mergeCell ref="H5:H6"/>
    <mergeCell ref="I5:I6"/>
    <mergeCell ref="J5:J6"/>
    <mergeCell ref="A1:B3"/>
    <mergeCell ref="A4:B5"/>
    <mergeCell ref="C4:C6"/>
    <mergeCell ref="D4:G4"/>
    <mergeCell ref="H4:K4"/>
    <mergeCell ref="L4:L6"/>
    <mergeCell ref="K5:K6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rowBreaks count="2" manualBreakCount="2">
    <brk id="63" max="11" man="1"/>
    <brk id="103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16" zoomScaleNormal="100" workbookViewId="0">
      <selection activeCell="D7" sqref="D7"/>
    </sheetView>
  </sheetViews>
  <sheetFormatPr defaultRowHeight="15" x14ac:dyDescent="0.25"/>
  <cols>
    <col min="1" max="1" width="12.140625" customWidth="1"/>
    <col min="2" max="2" width="75" customWidth="1"/>
    <col min="3" max="3" width="15.28515625" customWidth="1"/>
    <col min="4" max="7" width="16.42578125" customWidth="1"/>
    <col min="8" max="8" width="18" customWidth="1"/>
    <col min="9" max="9" width="19" customWidth="1"/>
    <col min="10" max="10" width="18" customWidth="1"/>
    <col min="11" max="11" width="19" customWidth="1"/>
    <col min="12" max="12" width="10.140625" customWidth="1"/>
  </cols>
  <sheetData>
    <row r="1" spans="1:12" s="146" customFormat="1" ht="15.75" x14ac:dyDescent="0.25">
      <c r="A1" s="203"/>
      <c r="B1" s="203"/>
    </row>
    <row r="2" spans="1:12" s="146" customFormat="1" ht="15.75" x14ac:dyDescent="0.25">
      <c r="A2" s="203"/>
      <c r="B2" s="203"/>
    </row>
    <row r="3" spans="1:12" s="146" customFormat="1" ht="18" customHeight="1" x14ac:dyDescent="0.25">
      <c r="A3" s="203"/>
      <c r="B3" s="8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2" s="146" customFormat="1" ht="22.5" customHeight="1" x14ac:dyDescent="0.25">
      <c r="B4" s="204"/>
    </row>
    <row r="5" spans="1:12" ht="19.5" customHeight="1" x14ac:dyDescent="0.25">
      <c r="A5" s="205" t="s">
        <v>551</v>
      </c>
      <c r="B5" s="206"/>
      <c r="C5" s="20" t="s">
        <v>400</v>
      </c>
      <c r="D5" s="17" t="s">
        <v>401</v>
      </c>
      <c r="E5" s="18"/>
      <c r="F5" s="18"/>
      <c r="G5" s="19"/>
      <c r="H5" s="17" t="s">
        <v>3</v>
      </c>
      <c r="I5" s="18"/>
      <c r="J5" s="18"/>
      <c r="K5" s="19"/>
      <c r="L5" s="20" t="s">
        <v>4</v>
      </c>
    </row>
    <row r="6" spans="1:12" ht="56.25" customHeight="1" x14ac:dyDescent="0.25">
      <c r="A6" s="207"/>
      <c r="B6" s="208"/>
      <c r="C6" s="35"/>
      <c r="D6" s="209" t="s">
        <v>405</v>
      </c>
      <c r="E6" s="209" t="s">
        <v>406</v>
      </c>
      <c r="F6" s="210" t="s">
        <v>407</v>
      </c>
      <c r="G6" s="209" t="s">
        <v>10</v>
      </c>
      <c r="H6" s="210" t="s">
        <v>405</v>
      </c>
      <c r="I6" s="209" t="s">
        <v>406</v>
      </c>
      <c r="J6" s="210" t="s">
        <v>407</v>
      </c>
      <c r="K6" s="211" t="s">
        <v>10</v>
      </c>
      <c r="L6" s="35"/>
    </row>
    <row r="7" spans="1:12" x14ac:dyDescent="0.25">
      <c r="A7" s="153" t="s">
        <v>17</v>
      </c>
      <c r="B7" s="212" t="s">
        <v>552</v>
      </c>
      <c r="C7" s="213">
        <v>228117974</v>
      </c>
      <c r="D7" s="214"/>
      <c r="E7" s="214">
        <v>228117974</v>
      </c>
      <c r="F7" s="214"/>
      <c r="G7" s="214">
        <v>228117974</v>
      </c>
      <c r="H7" s="214"/>
      <c r="I7" s="214">
        <v>67558181</v>
      </c>
      <c r="J7" s="214"/>
      <c r="K7" s="214">
        <v>67558181</v>
      </c>
      <c r="L7" s="215">
        <v>0.29615457219517477</v>
      </c>
    </row>
    <row r="8" spans="1:12" x14ac:dyDescent="0.25">
      <c r="A8" s="153" t="s">
        <v>23</v>
      </c>
      <c r="B8" s="212" t="s">
        <v>553</v>
      </c>
      <c r="C8" s="213">
        <v>1057071423</v>
      </c>
      <c r="D8" s="214"/>
      <c r="E8" s="214">
        <v>1057071423</v>
      </c>
      <c r="F8" s="214"/>
      <c r="G8" s="214">
        <v>1057071423</v>
      </c>
      <c r="H8" s="214"/>
      <c r="I8" s="214">
        <v>219742770</v>
      </c>
      <c r="J8" s="214"/>
      <c r="K8" s="214">
        <v>219742770</v>
      </c>
      <c r="L8" s="215">
        <v>0.20787882939486105</v>
      </c>
    </row>
    <row r="9" spans="1:12" x14ac:dyDescent="0.25">
      <c r="A9" s="153" t="s">
        <v>29</v>
      </c>
      <c r="B9" s="212" t="s">
        <v>554</v>
      </c>
      <c r="C9" s="213">
        <v>52273534</v>
      </c>
      <c r="D9" s="214"/>
      <c r="E9" s="214">
        <v>52273534</v>
      </c>
      <c r="F9" s="214"/>
      <c r="G9" s="214">
        <v>52273534</v>
      </c>
      <c r="H9" s="214"/>
      <c r="I9" s="214">
        <v>11044554</v>
      </c>
      <c r="J9" s="214"/>
      <c r="K9" s="214">
        <v>11044554</v>
      </c>
      <c r="L9" s="215">
        <v>0.21128385924701398</v>
      </c>
    </row>
    <row r="10" spans="1:12" x14ac:dyDescent="0.25">
      <c r="A10" s="153" t="s">
        <v>39</v>
      </c>
      <c r="B10" s="212" t="s">
        <v>555</v>
      </c>
      <c r="C10" s="213">
        <v>56074098</v>
      </c>
      <c r="D10" s="214"/>
      <c r="E10" s="214">
        <v>56074098</v>
      </c>
      <c r="F10" s="214"/>
      <c r="G10" s="214">
        <v>56074098</v>
      </c>
      <c r="H10" s="214"/>
      <c r="I10" s="214">
        <v>13054422</v>
      </c>
      <c r="J10" s="214"/>
      <c r="K10" s="214">
        <v>13054422</v>
      </c>
      <c r="L10" s="215">
        <v>0.23280663382226852</v>
      </c>
    </row>
    <row r="11" spans="1:12" x14ac:dyDescent="0.25">
      <c r="A11" s="153" t="s">
        <v>73</v>
      </c>
      <c r="B11" s="212" t="s">
        <v>556</v>
      </c>
      <c r="C11" s="213">
        <v>84701500</v>
      </c>
      <c r="D11" s="214"/>
      <c r="E11" s="214">
        <v>84701500</v>
      </c>
      <c r="F11" s="214"/>
      <c r="G11" s="214">
        <v>84701500</v>
      </c>
      <c r="H11" s="214"/>
      <c r="I11" s="214">
        <v>16980014</v>
      </c>
      <c r="J11" s="214"/>
      <c r="K11" s="214">
        <v>16980014</v>
      </c>
      <c r="L11" s="215">
        <v>0.20046887009084846</v>
      </c>
    </row>
    <row r="12" spans="1:12" x14ac:dyDescent="0.25">
      <c r="A12" s="153" t="s">
        <v>81</v>
      </c>
      <c r="B12" s="212" t="s">
        <v>557</v>
      </c>
      <c r="C12" s="213">
        <v>265191743</v>
      </c>
      <c r="D12" s="214"/>
      <c r="E12" s="214">
        <v>267993816</v>
      </c>
      <c r="F12" s="214"/>
      <c r="G12" s="214">
        <v>267993816</v>
      </c>
      <c r="H12" s="214"/>
      <c r="I12" s="214">
        <v>36498220</v>
      </c>
      <c r="J12" s="214"/>
      <c r="K12" s="214">
        <v>36498220</v>
      </c>
      <c r="L12" s="215">
        <v>0.13619053060537786</v>
      </c>
    </row>
    <row r="13" spans="1:12" x14ac:dyDescent="0.25">
      <c r="A13" s="153" t="s">
        <v>558</v>
      </c>
      <c r="B13" s="212" t="s">
        <v>559</v>
      </c>
      <c r="C13" s="213">
        <v>754254202</v>
      </c>
      <c r="D13" s="214"/>
      <c r="E13" s="214">
        <v>754254202</v>
      </c>
      <c r="F13" s="214"/>
      <c r="G13" s="214">
        <v>754254202</v>
      </c>
      <c r="H13" s="214"/>
      <c r="I13" s="214">
        <v>118882749</v>
      </c>
      <c r="J13" s="214"/>
      <c r="K13" s="214">
        <v>118882749</v>
      </c>
      <c r="L13" s="215">
        <v>0.15761628995207108</v>
      </c>
    </row>
    <row r="14" spans="1:12" x14ac:dyDescent="0.25">
      <c r="A14" s="153" t="s">
        <v>560</v>
      </c>
      <c r="B14" s="212" t="s">
        <v>561</v>
      </c>
      <c r="C14" s="213">
        <v>390834320</v>
      </c>
      <c r="D14" s="214"/>
      <c r="E14" s="214">
        <v>390834320</v>
      </c>
      <c r="F14" s="214"/>
      <c r="G14" s="214">
        <v>390834320</v>
      </c>
      <c r="H14" s="214"/>
      <c r="I14" s="214">
        <v>81668713</v>
      </c>
      <c r="J14" s="214"/>
      <c r="K14" s="214">
        <v>81668713</v>
      </c>
      <c r="L14" s="215">
        <v>0.20895993217791109</v>
      </c>
    </row>
    <row r="15" spans="1:12" x14ac:dyDescent="0.25">
      <c r="A15" s="153" t="s">
        <v>91</v>
      </c>
      <c r="B15" s="212" t="s">
        <v>562</v>
      </c>
      <c r="C15" s="213">
        <v>288790509</v>
      </c>
      <c r="D15" s="214"/>
      <c r="E15" s="214">
        <v>118361860</v>
      </c>
      <c r="F15" s="214">
        <v>170428649</v>
      </c>
      <c r="G15" s="214">
        <v>288790509</v>
      </c>
      <c r="H15" s="214"/>
      <c r="I15" s="214">
        <v>28316806</v>
      </c>
      <c r="J15" s="214">
        <v>57061444</v>
      </c>
      <c r="K15" s="214">
        <v>85378250</v>
      </c>
      <c r="L15" s="215">
        <v>0.29564077536911021</v>
      </c>
    </row>
    <row r="16" spans="1:12" x14ac:dyDescent="0.25">
      <c r="A16" s="153" t="s">
        <v>563</v>
      </c>
      <c r="B16" s="212" t="s">
        <v>564</v>
      </c>
      <c r="C16" s="213">
        <v>15651340</v>
      </c>
      <c r="D16" s="214"/>
      <c r="E16" s="214">
        <v>7320000</v>
      </c>
      <c r="F16" s="214">
        <v>8331340</v>
      </c>
      <c r="G16" s="214">
        <v>15651340</v>
      </c>
      <c r="H16" s="214"/>
      <c r="I16" s="214">
        <v>1830000</v>
      </c>
      <c r="J16" s="214">
        <v>1213592</v>
      </c>
      <c r="K16" s="214">
        <v>3043592</v>
      </c>
      <c r="L16" s="215">
        <v>0.19446207161814899</v>
      </c>
    </row>
    <row r="17" spans="1:12" x14ac:dyDescent="0.25">
      <c r="A17" s="153" t="s">
        <v>565</v>
      </c>
      <c r="B17" s="212" t="s">
        <v>566</v>
      </c>
      <c r="C17" s="213">
        <v>245938942</v>
      </c>
      <c r="D17" s="214"/>
      <c r="E17" s="214"/>
      <c r="F17" s="214">
        <v>245938942</v>
      </c>
      <c r="G17" s="214">
        <v>245938942</v>
      </c>
      <c r="H17" s="214"/>
      <c r="I17" s="214"/>
      <c r="J17" s="214">
        <v>46935371</v>
      </c>
      <c r="K17" s="214">
        <v>46935371</v>
      </c>
      <c r="L17" s="215">
        <v>0.19084155855236623</v>
      </c>
    </row>
    <row r="18" spans="1:12" x14ac:dyDescent="0.25">
      <c r="A18" s="153" t="s">
        <v>567</v>
      </c>
      <c r="B18" s="212" t="s">
        <v>568</v>
      </c>
      <c r="C18" s="213">
        <v>482275665</v>
      </c>
      <c r="D18" s="214">
        <v>84544621</v>
      </c>
      <c r="E18" s="214">
        <v>254086222</v>
      </c>
      <c r="F18" s="214">
        <v>143644822</v>
      </c>
      <c r="G18" s="214">
        <v>482275665</v>
      </c>
      <c r="H18" s="214">
        <v>6208410</v>
      </c>
      <c r="I18" s="214">
        <v>36452806</v>
      </c>
      <c r="J18" s="214">
        <v>31943675</v>
      </c>
      <c r="K18" s="214">
        <v>74604891</v>
      </c>
      <c r="L18" s="215">
        <v>0.15469345939318752</v>
      </c>
    </row>
    <row r="19" spans="1:12" x14ac:dyDescent="0.25">
      <c r="A19" s="216" t="s">
        <v>105</v>
      </c>
      <c r="B19" s="212" t="s">
        <v>569</v>
      </c>
      <c r="C19" s="213">
        <v>24688837215.476402</v>
      </c>
      <c r="D19" s="214">
        <v>1083571544.4000001</v>
      </c>
      <c r="E19" s="214">
        <v>13172905468.076401</v>
      </c>
      <c r="F19" s="214">
        <v>11101502965</v>
      </c>
      <c r="G19" s="214">
        <v>25357979977.476402</v>
      </c>
      <c r="H19" s="214">
        <v>139944893</v>
      </c>
      <c r="I19" s="214">
        <v>3069431258</v>
      </c>
      <c r="J19" s="214">
        <v>2125599817</v>
      </c>
      <c r="K19" s="214">
        <v>5334975968</v>
      </c>
      <c r="L19" s="215">
        <v>0.21038647292641843</v>
      </c>
    </row>
    <row r="20" spans="1:12" x14ac:dyDescent="0.25">
      <c r="A20" s="216" t="s">
        <v>123</v>
      </c>
      <c r="B20" s="217" t="s">
        <v>570</v>
      </c>
      <c r="C20" s="213">
        <v>571249968</v>
      </c>
      <c r="D20" s="214"/>
      <c r="E20" s="214">
        <v>550915951</v>
      </c>
      <c r="F20" s="214">
        <v>23641967</v>
      </c>
      <c r="G20" s="214">
        <v>574557918</v>
      </c>
      <c r="H20" s="214"/>
      <c r="I20" s="214">
        <v>24650952</v>
      </c>
      <c r="J20" s="214">
        <v>4746654</v>
      </c>
      <c r="K20" s="214">
        <v>29397606</v>
      </c>
      <c r="L20" s="215">
        <v>5.1165609382481783E-2</v>
      </c>
    </row>
    <row r="21" spans="1:12" x14ac:dyDescent="0.25">
      <c r="A21" s="216" t="s">
        <v>127</v>
      </c>
      <c r="B21" s="217" t="s">
        <v>571</v>
      </c>
      <c r="C21" s="213">
        <v>3258555576</v>
      </c>
      <c r="D21" s="214">
        <v>92345428</v>
      </c>
      <c r="E21" s="214">
        <v>3260935013.2104001</v>
      </c>
      <c r="F21" s="214">
        <v>125634162</v>
      </c>
      <c r="G21" s="214">
        <v>3478914603.2104001</v>
      </c>
      <c r="H21" s="214">
        <v>40504370</v>
      </c>
      <c r="I21" s="214">
        <v>652676909</v>
      </c>
      <c r="J21" s="214">
        <v>32773210</v>
      </c>
      <c r="K21" s="214">
        <v>725954489</v>
      </c>
      <c r="L21" s="215">
        <v>0.20867269588338763</v>
      </c>
    </row>
    <row r="22" spans="1:12" x14ac:dyDescent="0.25">
      <c r="A22" s="216" t="s">
        <v>572</v>
      </c>
      <c r="B22" s="217" t="s">
        <v>573</v>
      </c>
      <c r="C22" s="84">
        <v>1466593607</v>
      </c>
      <c r="D22" s="214">
        <v>18750000</v>
      </c>
      <c r="E22" s="214">
        <v>1405672582</v>
      </c>
      <c r="F22" s="214">
        <v>52698151</v>
      </c>
      <c r="G22" s="214">
        <v>1477120733</v>
      </c>
      <c r="H22" s="214">
        <v>0</v>
      </c>
      <c r="I22" s="214">
        <v>256139949.05999997</v>
      </c>
      <c r="J22" s="214">
        <v>8599644</v>
      </c>
      <c r="K22" s="214">
        <v>264739593.05999997</v>
      </c>
      <c r="L22" s="215">
        <v>0.17922678027971325</v>
      </c>
    </row>
    <row r="23" spans="1:12" x14ac:dyDescent="0.25">
      <c r="A23" s="216" t="s">
        <v>574</v>
      </c>
      <c r="B23" s="217" t="s">
        <v>575</v>
      </c>
      <c r="C23" s="84">
        <v>55267465</v>
      </c>
      <c r="D23" s="214"/>
      <c r="E23" s="214"/>
      <c r="F23" s="214">
        <v>55267465</v>
      </c>
      <c r="G23" s="214">
        <v>55267465</v>
      </c>
      <c r="H23" s="214"/>
      <c r="I23" s="214"/>
      <c r="J23" s="214">
        <v>6693074</v>
      </c>
      <c r="K23" s="214">
        <v>6693074</v>
      </c>
      <c r="L23" s="215">
        <v>0.12110332905625398</v>
      </c>
    </row>
    <row r="24" spans="1:12" x14ac:dyDescent="0.25">
      <c r="A24" s="216" t="s">
        <v>576</v>
      </c>
      <c r="B24" s="217" t="s">
        <v>577</v>
      </c>
      <c r="C24" s="84">
        <v>1713913008</v>
      </c>
      <c r="D24" s="214">
        <v>44420426</v>
      </c>
      <c r="E24" s="214">
        <v>1505341076</v>
      </c>
      <c r="F24" s="214">
        <v>164151506</v>
      </c>
      <c r="G24" s="214">
        <v>1713913008</v>
      </c>
      <c r="H24" s="214">
        <v>3966041</v>
      </c>
      <c r="I24" s="214">
        <v>39020541</v>
      </c>
      <c r="J24" s="214">
        <v>37586762</v>
      </c>
      <c r="K24" s="214">
        <v>80573344</v>
      </c>
      <c r="L24" s="215">
        <v>4.7011338162385896E-2</v>
      </c>
    </row>
    <row r="25" spans="1:12" x14ac:dyDescent="0.25">
      <c r="A25" s="216" t="s">
        <v>578</v>
      </c>
      <c r="B25" s="217" t="s">
        <v>579</v>
      </c>
      <c r="C25" s="84">
        <v>41061317</v>
      </c>
      <c r="D25" s="214"/>
      <c r="E25" s="214">
        <v>2200000</v>
      </c>
      <c r="F25" s="214">
        <v>38861317</v>
      </c>
      <c r="G25" s="214">
        <v>41061317</v>
      </c>
      <c r="H25" s="214"/>
      <c r="I25" s="214">
        <v>302536</v>
      </c>
      <c r="J25" s="214">
        <v>9454851</v>
      </c>
      <c r="K25" s="214">
        <v>9757387</v>
      </c>
      <c r="L25" s="215">
        <v>0.2376296649228275</v>
      </c>
    </row>
    <row r="26" spans="1:12" x14ac:dyDescent="0.25">
      <c r="A26" s="216" t="s">
        <v>580</v>
      </c>
      <c r="B26" s="217" t="s">
        <v>581</v>
      </c>
      <c r="C26" s="84">
        <v>3895363913</v>
      </c>
      <c r="D26" s="214">
        <v>747179598</v>
      </c>
      <c r="E26" s="214">
        <v>3118040695</v>
      </c>
      <c r="F26" s="214">
        <v>30143620</v>
      </c>
      <c r="G26" s="214">
        <v>3895363913</v>
      </c>
      <c r="H26" s="214">
        <v>470280826</v>
      </c>
      <c r="I26" s="214">
        <v>627964315</v>
      </c>
      <c r="J26" s="214">
        <v>7255773</v>
      </c>
      <c r="K26" s="214">
        <v>1105500914</v>
      </c>
      <c r="L26" s="215">
        <v>0.28379913627854159</v>
      </c>
    </row>
    <row r="27" spans="1:12" x14ac:dyDescent="0.25">
      <c r="A27" s="218" t="s">
        <v>582</v>
      </c>
      <c r="B27" s="86" t="s">
        <v>583</v>
      </c>
      <c r="C27" s="84">
        <v>2223636412</v>
      </c>
      <c r="D27" s="214">
        <v>413049152</v>
      </c>
      <c r="E27" s="214">
        <v>1029709237</v>
      </c>
      <c r="F27" s="214">
        <v>790573574</v>
      </c>
      <c r="G27" s="214">
        <v>2233331963</v>
      </c>
      <c r="H27" s="214">
        <v>47463871</v>
      </c>
      <c r="I27" s="214">
        <v>169637162</v>
      </c>
      <c r="J27" s="214">
        <v>216069290</v>
      </c>
      <c r="K27" s="214">
        <v>433170323</v>
      </c>
      <c r="L27" s="215">
        <v>0.19395698005330522</v>
      </c>
    </row>
    <row r="28" spans="1:12" x14ac:dyDescent="0.25">
      <c r="A28" s="218" t="s">
        <v>584</v>
      </c>
      <c r="B28" s="86" t="s">
        <v>585</v>
      </c>
      <c r="C28" s="84">
        <v>436795373</v>
      </c>
      <c r="D28" s="214">
        <v>163900000</v>
      </c>
      <c r="E28" s="214">
        <v>107223314</v>
      </c>
      <c r="F28" s="214">
        <v>165672059</v>
      </c>
      <c r="G28" s="214">
        <v>436795373</v>
      </c>
      <c r="H28" s="214">
        <v>0</v>
      </c>
      <c r="I28" s="214">
        <v>5467808</v>
      </c>
      <c r="J28" s="214">
        <v>25379999</v>
      </c>
      <c r="K28" s="214">
        <v>30847807</v>
      </c>
      <c r="L28" s="215">
        <v>7.0623016878889874E-2</v>
      </c>
    </row>
    <row r="29" spans="1:12" x14ac:dyDescent="0.25">
      <c r="A29" s="218" t="s">
        <v>586</v>
      </c>
      <c r="B29" s="86" t="s">
        <v>587</v>
      </c>
      <c r="C29" s="84">
        <v>10985602114</v>
      </c>
      <c r="D29" s="214">
        <v>318432928</v>
      </c>
      <c r="E29" s="214">
        <v>10179314739.736</v>
      </c>
      <c r="F29" s="214">
        <v>562400982</v>
      </c>
      <c r="G29" s="214">
        <v>11060148649.736</v>
      </c>
      <c r="H29" s="214">
        <v>4062810</v>
      </c>
      <c r="I29" s="214">
        <v>2190001288</v>
      </c>
      <c r="J29" s="214">
        <v>108389961</v>
      </c>
      <c r="K29" s="214">
        <v>2302454059</v>
      </c>
      <c r="L29" s="215">
        <v>0.20817568840315345</v>
      </c>
    </row>
    <row r="30" spans="1:12" x14ac:dyDescent="0.25">
      <c r="A30" s="218" t="s">
        <v>588</v>
      </c>
      <c r="B30" s="86" t="s">
        <v>589</v>
      </c>
      <c r="C30" s="84">
        <v>9605365771.8059998</v>
      </c>
      <c r="D30" s="214">
        <v>2475710306</v>
      </c>
      <c r="E30" s="214">
        <v>7151893751.8059998</v>
      </c>
      <c r="F30" s="214">
        <v>343422030</v>
      </c>
      <c r="G30" s="214">
        <v>9971026087.8059998</v>
      </c>
      <c r="H30" s="214">
        <v>29921466</v>
      </c>
      <c r="I30" s="214">
        <v>1207909411</v>
      </c>
      <c r="J30" s="214">
        <v>64986270</v>
      </c>
      <c r="K30" s="214">
        <v>1302817147</v>
      </c>
      <c r="L30" s="215">
        <v>0.13066028867312579</v>
      </c>
    </row>
    <row r="31" spans="1:12" s="173" customFormat="1" x14ac:dyDescent="0.25">
      <c r="A31" s="219" t="s">
        <v>590</v>
      </c>
      <c r="B31" s="80" t="s">
        <v>591</v>
      </c>
      <c r="C31" s="84">
        <v>509027789</v>
      </c>
      <c r="D31" s="84">
        <v>57479710</v>
      </c>
      <c r="E31" s="84">
        <v>244712215</v>
      </c>
      <c r="F31" s="84">
        <v>207256084</v>
      </c>
      <c r="G31" s="214">
        <v>509448009</v>
      </c>
      <c r="H31" s="84">
        <v>36428982</v>
      </c>
      <c r="I31" s="84">
        <v>19605537</v>
      </c>
      <c r="J31" s="84">
        <v>49460024</v>
      </c>
      <c r="K31" s="214">
        <v>105494543</v>
      </c>
      <c r="L31" s="158">
        <v>0.20707617094642528</v>
      </c>
    </row>
    <row r="32" spans="1:12" x14ac:dyDescent="0.25">
      <c r="A32" s="218" t="s">
        <v>592</v>
      </c>
      <c r="B32" s="86" t="s">
        <v>593</v>
      </c>
      <c r="C32" s="84">
        <v>1246194999</v>
      </c>
      <c r="D32" s="214">
        <v>376815260</v>
      </c>
      <c r="E32" s="214">
        <v>1002968781</v>
      </c>
      <c r="F32" s="214">
        <v>126175650</v>
      </c>
      <c r="G32" s="214">
        <v>1505959691</v>
      </c>
      <c r="H32" s="214">
        <v>449783</v>
      </c>
      <c r="I32" s="214">
        <v>128575946</v>
      </c>
      <c r="J32" s="214">
        <v>20291374</v>
      </c>
      <c r="K32" s="214">
        <v>149317103</v>
      </c>
      <c r="L32" s="215">
        <v>9.9150796593266852E-2</v>
      </c>
    </row>
    <row r="33" spans="1:12" x14ac:dyDescent="0.25">
      <c r="A33" s="218" t="s">
        <v>594</v>
      </c>
      <c r="B33" s="86" t="s">
        <v>595</v>
      </c>
      <c r="C33" s="84">
        <v>3414621052</v>
      </c>
      <c r="D33" s="214">
        <v>2117210914</v>
      </c>
      <c r="E33" s="214">
        <v>1164937736</v>
      </c>
      <c r="F33" s="214">
        <v>132472402</v>
      </c>
      <c r="G33" s="214">
        <v>3414621052</v>
      </c>
      <c r="H33" s="214">
        <v>81224837</v>
      </c>
      <c r="I33" s="214">
        <v>300013412</v>
      </c>
      <c r="J33" s="214">
        <v>23628558</v>
      </c>
      <c r="K33" s="214">
        <v>404866807</v>
      </c>
      <c r="L33" s="215">
        <v>0.11856859101915945</v>
      </c>
    </row>
    <row r="34" spans="1:12" x14ac:dyDescent="0.25">
      <c r="A34" s="218" t="s">
        <v>596</v>
      </c>
      <c r="B34" s="80" t="s">
        <v>597</v>
      </c>
      <c r="C34" s="84">
        <v>6100993189.8250008</v>
      </c>
      <c r="D34" s="214">
        <v>4768737441.8900003</v>
      </c>
      <c r="E34" s="214">
        <v>1269956490</v>
      </c>
      <c r="F34" s="214">
        <v>292553238</v>
      </c>
      <c r="G34" s="214">
        <v>6331247169.8900003</v>
      </c>
      <c r="H34" s="214">
        <v>248591798</v>
      </c>
      <c r="I34" s="84">
        <v>211504977</v>
      </c>
      <c r="J34" s="214">
        <v>61926442</v>
      </c>
      <c r="K34" s="214">
        <v>522023217</v>
      </c>
      <c r="L34" s="215">
        <v>8.2451877646259969E-2</v>
      </c>
    </row>
    <row r="35" spans="1:12" x14ac:dyDescent="0.25">
      <c r="A35" s="218" t="s">
        <v>598</v>
      </c>
      <c r="B35" s="86" t="s">
        <v>599</v>
      </c>
      <c r="C35" s="84">
        <v>1497228702.7684</v>
      </c>
      <c r="D35" s="214">
        <v>453364985</v>
      </c>
      <c r="E35" s="214">
        <v>949506173.76839995</v>
      </c>
      <c r="F35" s="214">
        <v>101221878</v>
      </c>
      <c r="G35" s="214">
        <v>1504093036.7684</v>
      </c>
      <c r="H35" s="214">
        <v>22771405</v>
      </c>
      <c r="I35" s="214">
        <v>209173692</v>
      </c>
      <c r="J35" s="214">
        <v>18611194</v>
      </c>
      <c r="K35" s="214">
        <v>250556291</v>
      </c>
      <c r="L35" s="215">
        <v>0.16658297384205006</v>
      </c>
    </row>
    <row r="36" spans="1:12" x14ac:dyDescent="0.25">
      <c r="A36" s="218" t="s">
        <v>600</v>
      </c>
      <c r="B36" s="86" t="s">
        <v>601</v>
      </c>
      <c r="C36" s="84">
        <v>2316553031.7448001</v>
      </c>
      <c r="D36" s="214">
        <v>2103862390</v>
      </c>
      <c r="E36" s="214">
        <v>52233128.744800001</v>
      </c>
      <c r="F36" s="214">
        <v>161894501</v>
      </c>
      <c r="G36" s="214">
        <v>2317990019.7448001</v>
      </c>
      <c r="H36" s="214">
        <v>278547039</v>
      </c>
      <c r="I36" s="214">
        <v>2475278</v>
      </c>
      <c r="J36" s="214">
        <v>23126268</v>
      </c>
      <c r="K36" s="214">
        <v>304148585</v>
      </c>
      <c r="L36" s="215">
        <v>0.13121220644146059</v>
      </c>
    </row>
    <row r="37" spans="1:12" x14ac:dyDescent="0.25">
      <c r="A37" s="218" t="s">
        <v>602</v>
      </c>
      <c r="B37" s="86" t="s">
        <v>603</v>
      </c>
      <c r="C37" s="84">
        <v>63631546</v>
      </c>
      <c r="D37" s="214"/>
      <c r="E37" s="214">
        <v>63631546</v>
      </c>
      <c r="F37" s="214"/>
      <c r="G37" s="214">
        <v>63631546</v>
      </c>
      <c r="H37" s="214"/>
      <c r="I37" s="214">
        <v>13796200</v>
      </c>
      <c r="J37" s="214"/>
      <c r="K37" s="214">
        <v>13796200</v>
      </c>
      <c r="L37" s="215">
        <v>0.21681384261825101</v>
      </c>
    </row>
    <row r="38" spans="1:12" s="173" customFormat="1" x14ac:dyDescent="0.25">
      <c r="A38" s="220" t="s">
        <v>550</v>
      </c>
      <c r="B38" s="221"/>
      <c r="C38" s="222"/>
      <c r="D38" s="72"/>
      <c r="E38" s="72"/>
      <c r="F38" s="223"/>
      <c r="G38" s="72"/>
      <c r="H38" s="223"/>
      <c r="I38" s="72"/>
      <c r="J38" s="223"/>
      <c r="K38" s="83">
        <v>227773899</v>
      </c>
      <c r="L38" s="73"/>
    </row>
    <row r="39" spans="1:12" x14ac:dyDescent="0.25">
      <c r="A39" s="224" t="s">
        <v>604</v>
      </c>
      <c r="B39" s="225"/>
      <c r="C39" s="226">
        <v>78011667300.620605</v>
      </c>
      <c r="D39" s="226">
        <v>15319374704.290001</v>
      </c>
      <c r="E39" s="226">
        <v>49503186847.341995</v>
      </c>
      <c r="F39" s="226">
        <v>15043887304</v>
      </c>
      <c r="G39" s="226">
        <v>79866448855.631989</v>
      </c>
      <c r="H39" s="226">
        <v>1410366531</v>
      </c>
      <c r="I39" s="226">
        <v>9760376406.0600014</v>
      </c>
      <c r="J39" s="226">
        <v>2981733247</v>
      </c>
      <c r="K39" s="226">
        <v>14380250083.060001</v>
      </c>
      <c r="L39" s="227">
        <v>0.18005370576891427</v>
      </c>
    </row>
  </sheetData>
  <mergeCells count="7">
    <mergeCell ref="A39:B39"/>
    <mergeCell ref="A5:B6"/>
    <mergeCell ref="C5:C6"/>
    <mergeCell ref="D5:G5"/>
    <mergeCell ref="H5:K5"/>
    <mergeCell ref="L5:L6"/>
    <mergeCell ref="A38:B38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3"/>
  <sheetViews>
    <sheetView topLeftCell="C1" zoomScaleNormal="100" workbookViewId="0">
      <selection activeCell="F9" sqref="F9"/>
    </sheetView>
  </sheetViews>
  <sheetFormatPr defaultRowHeight="15" x14ac:dyDescent="0.25"/>
  <cols>
    <col min="1" max="1" width="33.5703125" customWidth="1"/>
    <col min="2" max="2" width="68.140625" customWidth="1"/>
    <col min="3" max="3" width="15.85546875" customWidth="1"/>
    <col min="4" max="4" width="18.28515625" customWidth="1"/>
    <col min="5" max="5" width="17.85546875" customWidth="1"/>
    <col min="6" max="6" width="15.85546875" customWidth="1"/>
    <col min="7" max="7" width="15.7109375" customWidth="1"/>
    <col min="8" max="8" width="18.5703125" customWidth="1"/>
    <col min="9" max="9" width="19.140625" bestFit="1" customWidth="1"/>
    <col min="10" max="10" width="16.42578125" customWidth="1"/>
    <col min="11" max="11" width="14.140625" bestFit="1" customWidth="1"/>
    <col min="12" max="12" width="14.140625" customWidth="1"/>
    <col min="13" max="13" width="10.5703125" bestFit="1" customWidth="1"/>
  </cols>
  <sheetData>
    <row r="1" spans="1:12" s="146" customFormat="1" ht="22.5" customHeight="1" x14ac:dyDescent="0.25">
      <c r="A1" s="142"/>
      <c r="B1" s="142"/>
    </row>
    <row r="2" spans="1:12" s="146" customFormat="1" ht="51.75" customHeight="1" x14ac:dyDescent="0.25">
      <c r="A2" s="144"/>
      <c r="B2" s="144"/>
    </row>
    <row r="3" spans="1:12" s="146" customFormat="1" x14ac:dyDescent="0.25">
      <c r="A3" s="14" t="s">
        <v>605</v>
      </c>
      <c r="B3" s="15"/>
      <c r="C3" s="20" t="s">
        <v>400</v>
      </c>
      <c r="D3" s="17" t="s">
        <v>401</v>
      </c>
      <c r="E3" s="18"/>
      <c r="F3" s="18"/>
      <c r="G3" s="19"/>
      <c r="H3" s="17" t="s">
        <v>3</v>
      </c>
      <c r="I3" s="18"/>
      <c r="J3" s="18"/>
      <c r="K3" s="19"/>
      <c r="L3" s="228" t="s">
        <v>4</v>
      </c>
    </row>
    <row r="4" spans="1:12" x14ac:dyDescent="0.25">
      <c r="A4" s="24"/>
      <c r="B4" s="25"/>
      <c r="C4" s="27"/>
      <c r="D4" s="27" t="s">
        <v>405</v>
      </c>
      <c r="E4" s="229" t="s">
        <v>406</v>
      </c>
      <c r="F4" s="27" t="s">
        <v>407</v>
      </c>
      <c r="G4" s="230" t="s">
        <v>10</v>
      </c>
      <c r="H4" s="27" t="s">
        <v>405</v>
      </c>
      <c r="I4" s="229" t="s">
        <v>406</v>
      </c>
      <c r="J4" s="27" t="s">
        <v>407</v>
      </c>
      <c r="K4" s="231" t="s">
        <v>10</v>
      </c>
      <c r="L4" s="232"/>
    </row>
    <row r="5" spans="1:12" ht="28.5" customHeight="1" x14ac:dyDescent="0.25">
      <c r="A5" s="29"/>
      <c r="B5" s="30"/>
      <c r="C5" s="27"/>
      <c r="D5" s="27"/>
      <c r="E5" s="229"/>
      <c r="F5" s="27"/>
      <c r="G5" s="230"/>
      <c r="H5" s="27"/>
      <c r="I5" s="229"/>
      <c r="J5" s="27"/>
      <c r="K5" s="231"/>
      <c r="L5" s="232"/>
    </row>
    <row r="6" spans="1:12" x14ac:dyDescent="0.25">
      <c r="A6" s="233" t="s">
        <v>606</v>
      </c>
      <c r="B6" s="212" t="s">
        <v>607</v>
      </c>
      <c r="C6" s="234">
        <v>4991317687</v>
      </c>
      <c r="D6" s="235">
        <v>50400000</v>
      </c>
      <c r="E6" s="235">
        <v>4593509364</v>
      </c>
      <c r="F6" s="235">
        <v>378309066</v>
      </c>
      <c r="G6" s="235">
        <v>5022218430</v>
      </c>
      <c r="H6" s="235">
        <v>0</v>
      </c>
      <c r="I6" s="235">
        <v>1070647535</v>
      </c>
      <c r="J6" s="235">
        <v>95968251</v>
      </c>
      <c r="K6" s="235">
        <v>1166615786</v>
      </c>
      <c r="L6" s="236">
        <v>0.23229092924976583</v>
      </c>
    </row>
    <row r="7" spans="1:12" x14ac:dyDescent="0.25">
      <c r="A7" s="237"/>
      <c r="B7" s="212" t="s">
        <v>608</v>
      </c>
      <c r="C7" s="234">
        <v>4155378685</v>
      </c>
      <c r="D7" s="235">
        <v>88661890</v>
      </c>
      <c r="E7" s="235">
        <v>807776072</v>
      </c>
      <c r="F7" s="235">
        <v>3310616981</v>
      </c>
      <c r="G7" s="235">
        <v>4207054943</v>
      </c>
      <c r="H7" s="235">
        <v>19520739</v>
      </c>
      <c r="I7" s="235">
        <v>180551197</v>
      </c>
      <c r="J7" s="235">
        <v>392719643</v>
      </c>
      <c r="K7" s="235">
        <v>592791579</v>
      </c>
      <c r="L7" s="236">
        <v>0.14090416860049074</v>
      </c>
    </row>
    <row r="8" spans="1:12" x14ac:dyDescent="0.25">
      <c r="A8" s="237"/>
      <c r="B8" s="212" t="s">
        <v>609</v>
      </c>
      <c r="C8" s="234">
        <v>1696130152</v>
      </c>
      <c r="D8" s="235">
        <v>28420426</v>
      </c>
      <c r="E8" s="235">
        <v>1499547572</v>
      </c>
      <c r="F8" s="235">
        <v>168162154</v>
      </c>
      <c r="G8" s="235">
        <v>1696130152</v>
      </c>
      <c r="H8" s="235">
        <v>640000</v>
      </c>
      <c r="I8" s="235">
        <v>39020541</v>
      </c>
      <c r="J8" s="235">
        <v>38332759</v>
      </c>
      <c r="K8" s="235">
        <v>77993300</v>
      </c>
      <c r="L8" s="236">
        <v>4.5983086797928702E-2</v>
      </c>
    </row>
    <row r="9" spans="1:12" x14ac:dyDescent="0.25">
      <c r="A9" s="237"/>
      <c r="B9" s="212" t="s">
        <v>610</v>
      </c>
      <c r="C9" s="234">
        <v>37207380</v>
      </c>
      <c r="D9" s="235"/>
      <c r="E9" s="235">
        <v>4385515</v>
      </c>
      <c r="F9" s="235">
        <v>32821865</v>
      </c>
      <c r="G9" s="235">
        <v>37207380</v>
      </c>
      <c r="H9" s="235"/>
      <c r="I9" s="235">
        <v>97100</v>
      </c>
      <c r="J9" s="235">
        <v>5521828</v>
      </c>
      <c r="K9" s="235">
        <v>5618928</v>
      </c>
      <c r="L9" s="236">
        <v>0.15101649188951224</v>
      </c>
    </row>
    <row r="10" spans="1:12" x14ac:dyDescent="0.25">
      <c r="A10" s="237"/>
      <c r="B10" s="238" t="s">
        <v>611</v>
      </c>
      <c r="C10" s="234">
        <v>594457644.27640009</v>
      </c>
      <c r="D10" s="235"/>
      <c r="E10" s="235">
        <v>747293647.27640009</v>
      </c>
      <c r="F10" s="235"/>
      <c r="G10" s="235">
        <v>747293647.27640009</v>
      </c>
      <c r="H10" s="235"/>
      <c r="I10" s="235">
        <v>103902032</v>
      </c>
      <c r="J10" s="235"/>
      <c r="K10" s="235">
        <v>103902032</v>
      </c>
      <c r="L10" s="236">
        <v>0.13903775628052403</v>
      </c>
    </row>
    <row r="11" spans="1:12" x14ac:dyDescent="0.25">
      <c r="A11" s="237"/>
      <c r="B11" s="212" t="s">
        <v>612</v>
      </c>
      <c r="C11" s="234">
        <v>369771057</v>
      </c>
      <c r="D11" s="235">
        <v>9500000</v>
      </c>
      <c r="E11" s="235">
        <v>161754860</v>
      </c>
      <c r="F11" s="235">
        <v>197463197</v>
      </c>
      <c r="G11" s="235">
        <v>368718057</v>
      </c>
      <c r="H11" s="235">
        <v>68555</v>
      </c>
      <c r="I11" s="235">
        <v>23602948</v>
      </c>
      <c r="J11" s="235">
        <v>43639639</v>
      </c>
      <c r="K11" s="235">
        <v>67311142</v>
      </c>
      <c r="L11" s="236">
        <v>0.18255450396886855</v>
      </c>
    </row>
    <row r="12" spans="1:12" x14ac:dyDescent="0.25">
      <c r="A12" s="237"/>
      <c r="B12" s="212" t="s">
        <v>613</v>
      </c>
      <c r="C12" s="234">
        <v>216316142</v>
      </c>
      <c r="D12" s="235">
        <v>162012152</v>
      </c>
      <c r="E12" s="235">
        <v>12811566</v>
      </c>
      <c r="F12" s="235">
        <v>42303990</v>
      </c>
      <c r="G12" s="235">
        <v>217127708</v>
      </c>
      <c r="H12" s="235">
        <v>749858</v>
      </c>
      <c r="I12" s="235">
        <v>811566</v>
      </c>
      <c r="J12" s="235">
        <v>9210146</v>
      </c>
      <c r="K12" s="235">
        <v>10771570</v>
      </c>
      <c r="L12" s="236">
        <v>4.960937551093203E-2</v>
      </c>
    </row>
    <row r="13" spans="1:12" x14ac:dyDescent="0.25">
      <c r="A13" s="237"/>
      <c r="B13" s="212" t="s">
        <v>614</v>
      </c>
      <c r="C13" s="234">
        <v>1031792619</v>
      </c>
      <c r="D13" s="235">
        <v>375445035</v>
      </c>
      <c r="E13" s="235">
        <v>302412669</v>
      </c>
      <c r="F13" s="235">
        <v>351338858</v>
      </c>
      <c r="G13" s="235">
        <v>1029196562</v>
      </c>
      <c r="H13" s="235">
        <v>73468320</v>
      </c>
      <c r="I13" s="235">
        <v>11419158</v>
      </c>
      <c r="J13" s="235">
        <v>69526370</v>
      </c>
      <c r="K13" s="235">
        <v>154413848</v>
      </c>
      <c r="L13" s="236">
        <v>0.15003338886007667</v>
      </c>
    </row>
    <row r="14" spans="1:12" x14ac:dyDescent="0.25">
      <c r="A14" s="237"/>
      <c r="B14" s="212" t="s">
        <v>615</v>
      </c>
      <c r="C14" s="234">
        <v>5875432527</v>
      </c>
      <c r="D14" s="235"/>
      <c r="E14" s="235"/>
      <c r="F14" s="235">
        <v>5875432527</v>
      </c>
      <c r="G14" s="235">
        <v>5875432527</v>
      </c>
      <c r="H14" s="235"/>
      <c r="I14" s="235"/>
      <c r="J14" s="235">
        <v>1314235453</v>
      </c>
      <c r="K14" s="235">
        <v>1314235453</v>
      </c>
      <c r="L14" s="236">
        <v>0.2236831836567868</v>
      </c>
    </row>
    <row r="15" spans="1:12" x14ac:dyDescent="0.25">
      <c r="A15" s="239"/>
      <c r="B15" s="212" t="s">
        <v>616</v>
      </c>
      <c r="C15" s="234">
        <v>1055367493</v>
      </c>
      <c r="D15" s="235"/>
      <c r="E15" s="235">
        <v>627675087</v>
      </c>
      <c r="F15" s="235">
        <v>426716986</v>
      </c>
      <c r="G15" s="235">
        <v>1054392073</v>
      </c>
      <c r="H15" s="235"/>
      <c r="I15" s="235">
        <v>149347247</v>
      </c>
      <c r="J15" s="235">
        <v>1041335</v>
      </c>
      <c r="K15" s="235">
        <v>150388582</v>
      </c>
      <c r="L15" s="236">
        <v>0.14263060758044982</v>
      </c>
    </row>
    <row r="16" spans="1:12" x14ac:dyDescent="0.25">
      <c r="A16" s="240" t="s">
        <v>617</v>
      </c>
      <c r="B16" s="241"/>
      <c r="C16" s="242">
        <v>20023171386.276398</v>
      </c>
      <c r="D16" s="242">
        <v>714439503</v>
      </c>
      <c r="E16" s="242">
        <v>8757166352.2763996</v>
      </c>
      <c r="F16" s="242">
        <v>10783165624</v>
      </c>
      <c r="G16" s="242">
        <v>20254771479.276398</v>
      </c>
      <c r="H16" s="242">
        <v>94447472</v>
      </c>
      <c r="I16" s="242">
        <v>1579399324</v>
      </c>
      <c r="J16" s="242">
        <v>1970195424</v>
      </c>
      <c r="K16" s="242">
        <v>3644042220</v>
      </c>
      <c r="L16" s="243">
        <v>0.17991031020657972</v>
      </c>
    </row>
    <row r="17" spans="1:12" x14ac:dyDescent="0.25">
      <c r="A17" s="233" t="s">
        <v>618</v>
      </c>
      <c r="B17" s="212" t="s">
        <v>619</v>
      </c>
      <c r="C17" s="234">
        <v>1302680039</v>
      </c>
      <c r="D17" s="235">
        <v>18750000</v>
      </c>
      <c r="E17" s="235">
        <v>1227875008</v>
      </c>
      <c r="F17" s="235">
        <v>50882769</v>
      </c>
      <c r="G17" s="235">
        <v>1297507777</v>
      </c>
      <c r="H17" s="235">
        <v>0</v>
      </c>
      <c r="I17" s="235">
        <v>254715141</v>
      </c>
      <c r="J17" s="235">
        <v>8599644</v>
      </c>
      <c r="K17" s="235">
        <v>263314785</v>
      </c>
      <c r="L17" s="236">
        <v>0.20293888766417775</v>
      </c>
    </row>
    <row r="18" spans="1:12" x14ac:dyDescent="0.25">
      <c r="A18" s="237"/>
      <c r="B18" s="212" t="s">
        <v>620</v>
      </c>
      <c r="C18" s="234">
        <v>49964115</v>
      </c>
      <c r="D18" s="235"/>
      <c r="E18" s="235">
        <v>49964115</v>
      </c>
      <c r="F18" s="235"/>
      <c r="G18" s="235">
        <v>49964115</v>
      </c>
      <c r="H18" s="235"/>
      <c r="I18" s="235">
        <v>6544643</v>
      </c>
      <c r="J18" s="235"/>
      <c r="K18" s="235">
        <v>6544643</v>
      </c>
      <c r="L18" s="236">
        <v>0.13098686927607944</v>
      </c>
    </row>
    <row r="19" spans="1:12" x14ac:dyDescent="0.25">
      <c r="A19" s="239"/>
      <c r="B19" s="212" t="s">
        <v>621</v>
      </c>
      <c r="C19" s="234">
        <v>158556320</v>
      </c>
      <c r="D19" s="235"/>
      <c r="E19" s="235">
        <v>172440326</v>
      </c>
      <c r="F19" s="235">
        <v>1815382</v>
      </c>
      <c r="G19" s="235">
        <v>174255708</v>
      </c>
      <c r="H19" s="235"/>
      <c r="I19" s="235">
        <v>794808.06</v>
      </c>
      <c r="J19" s="235">
        <v>0</v>
      </c>
      <c r="K19" s="235">
        <v>794808.06</v>
      </c>
      <c r="L19" s="236">
        <v>4.5611593968560276E-3</v>
      </c>
    </row>
    <row r="20" spans="1:12" x14ac:dyDescent="0.25">
      <c r="A20" s="240" t="s">
        <v>622</v>
      </c>
      <c r="B20" s="241"/>
      <c r="C20" s="244">
        <v>1511200474</v>
      </c>
      <c r="D20" s="244">
        <v>18750000</v>
      </c>
      <c r="E20" s="244">
        <v>1450279449</v>
      </c>
      <c r="F20" s="244">
        <v>52698151</v>
      </c>
      <c r="G20" s="244">
        <v>1521727600</v>
      </c>
      <c r="H20" s="244">
        <v>0</v>
      </c>
      <c r="I20" s="244">
        <v>262054592.06</v>
      </c>
      <c r="J20" s="244">
        <v>8599644</v>
      </c>
      <c r="K20" s="244">
        <v>270654236.06</v>
      </c>
      <c r="L20" s="245">
        <v>0.17785984565174476</v>
      </c>
    </row>
    <row r="21" spans="1:12" x14ac:dyDescent="0.25">
      <c r="A21" s="233" t="s">
        <v>623</v>
      </c>
      <c r="B21" s="246" t="s">
        <v>624</v>
      </c>
      <c r="C21" s="234">
        <v>2922146245</v>
      </c>
      <c r="D21" s="235"/>
      <c r="E21" s="235">
        <v>2922146245</v>
      </c>
      <c r="F21" s="235"/>
      <c r="G21" s="235">
        <v>2922146245</v>
      </c>
      <c r="H21" s="235"/>
      <c r="I21" s="235">
        <v>596768052</v>
      </c>
      <c r="J21" s="235"/>
      <c r="K21" s="235">
        <v>596768052</v>
      </c>
      <c r="L21" s="236">
        <v>0.20422251385299847</v>
      </c>
    </row>
    <row r="22" spans="1:12" x14ac:dyDescent="0.25">
      <c r="A22" s="237"/>
      <c r="B22" s="246" t="s">
        <v>625</v>
      </c>
      <c r="C22" s="234">
        <v>1521766803</v>
      </c>
      <c r="D22" s="235">
        <v>40662084</v>
      </c>
      <c r="E22" s="235">
        <v>1236345415</v>
      </c>
      <c r="F22" s="235">
        <v>244879304</v>
      </c>
      <c r="G22" s="235">
        <v>1521886803</v>
      </c>
      <c r="H22" s="235">
        <v>4561518</v>
      </c>
      <c r="I22" s="235">
        <v>216928039</v>
      </c>
      <c r="J22" s="235">
        <v>57052664</v>
      </c>
      <c r="K22" s="235">
        <v>278542221</v>
      </c>
      <c r="L22" s="236">
        <v>0.18302426990688611</v>
      </c>
    </row>
    <row r="23" spans="1:12" x14ac:dyDescent="0.25">
      <c r="A23" s="237"/>
      <c r="B23" s="246" t="s">
        <v>626</v>
      </c>
      <c r="C23" s="234">
        <v>467804680</v>
      </c>
      <c r="D23" s="235">
        <v>61196647</v>
      </c>
      <c r="E23" s="235">
        <v>141390442</v>
      </c>
      <c r="F23" s="235">
        <v>261217591</v>
      </c>
      <c r="G23" s="235">
        <v>463804680</v>
      </c>
      <c r="H23" s="235">
        <v>0</v>
      </c>
      <c r="I23" s="235">
        <v>10287953</v>
      </c>
      <c r="J23" s="235">
        <v>103388682</v>
      </c>
      <c r="K23" s="235">
        <v>113676635</v>
      </c>
      <c r="L23" s="236">
        <v>0.24509592055000393</v>
      </c>
    </row>
    <row r="24" spans="1:12" x14ac:dyDescent="0.25">
      <c r="A24" s="237"/>
      <c r="B24" s="246" t="s">
        <v>627</v>
      </c>
      <c r="C24" s="234">
        <v>729782229</v>
      </c>
      <c r="D24" s="235">
        <v>711555217</v>
      </c>
      <c r="E24" s="235">
        <v>18227012</v>
      </c>
      <c r="F24" s="235"/>
      <c r="G24" s="235">
        <v>729782229</v>
      </c>
      <c r="H24" s="235">
        <v>461538589</v>
      </c>
      <c r="I24" s="235">
        <v>2944280</v>
      </c>
      <c r="J24" s="235"/>
      <c r="K24" s="235">
        <v>464482869</v>
      </c>
      <c r="L24" s="236">
        <v>0.6364677715384599</v>
      </c>
    </row>
    <row r="25" spans="1:12" x14ac:dyDescent="0.25">
      <c r="A25" s="239"/>
      <c r="B25" s="246" t="s">
        <v>628</v>
      </c>
      <c r="C25" s="234">
        <v>802510262</v>
      </c>
      <c r="D25" s="235">
        <v>36583176</v>
      </c>
      <c r="E25" s="235">
        <v>636624254</v>
      </c>
      <c r="F25" s="235">
        <v>138066817</v>
      </c>
      <c r="G25" s="235">
        <v>811274247</v>
      </c>
      <c r="H25" s="235">
        <v>8588187</v>
      </c>
      <c r="I25" s="235">
        <v>136427954</v>
      </c>
      <c r="J25" s="235">
        <v>28004370</v>
      </c>
      <c r="K25" s="235">
        <v>173020511</v>
      </c>
      <c r="L25" s="236">
        <v>0.21327006451863867</v>
      </c>
    </row>
    <row r="26" spans="1:12" x14ac:dyDescent="0.25">
      <c r="A26" s="240" t="s">
        <v>629</v>
      </c>
      <c r="B26" s="241"/>
      <c r="C26" s="244">
        <v>6444010219</v>
      </c>
      <c r="D26" s="244">
        <v>849997124</v>
      </c>
      <c r="E26" s="244">
        <v>4954733368</v>
      </c>
      <c r="F26" s="244">
        <v>644163712</v>
      </c>
      <c r="G26" s="244">
        <v>6448894204</v>
      </c>
      <c r="H26" s="244">
        <v>474688294</v>
      </c>
      <c r="I26" s="244">
        <v>963356278</v>
      </c>
      <c r="J26" s="244">
        <v>188445716</v>
      </c>
      <c r="K26" s="244">
        <v>1626490288</v>
      </c>
      <c r="L26" s="245">
        <v>0.25221227648472677</v>
      </c>
    </row>
    <row r="27" spans="1:12" x14ac:dyDescent="0.25">
      <c r="A27" s="233" t="s">
        <v>630</v>
      </c>
      <c r="B27" s="246" t="s">
        <v>631</v>
      </c>
      <c r="C27" s="234">
        <v>65112695</v>
      </c>
      <c r="D27" s="235">
        <v>15757600</v>
      </c>
      <c r="E27" s="235">
        <v>49748546</v>
      </c>
      <c r="F27" s="235"/>
      <c r="G27" s="235">
        <v>65506146</v>
      </c>
      <c r="H27" s="235">
        <v>1831105</v>
      </c>
      <c r="I27" s="235">
        <v>10460247</v>
      </c>
      <c r="J27" s="235"/>
      <c r="K27" s="235">
        <v>12291352</v>
      </c>
      <c r="L27" s="236">
        <v>0.18763662267659587</v>
      </c>
    </row>
    <row r="28" spans="1:12" x14ac:dyDescent="0.25">
      <c r="A28" s="237"/>
      <c r="B28" s="246" t="s">
        <v>632</v>
      </c>
      <c r="C28" s="234">
        <v>569544255.79999995</v>
      </c>
      <c r="D28" s="235">
        <v>42184480</v>
      </c>
      <c r="E28" s="235">
        <v>589622467.79999995</v>
      </c>
      <c r="F28" s="235">
        <v>76524627</v>
      </c>
      <c r="G28" s="235">
        <v>708331574.79999995</v>
      </c>
      <c r="H28" s="235">
        <v>0</v>
      </c>
      <c r="I28" s="235">
        <v>58320854</v>
      </c>
      <c r="J28" s="235">
        <v>15656115</v>
      </c>
      <c r="K28" s="235">
        <v>73976969</v>
      </c>
      <c r="L28" s="236">
        <v>0.10443833316464492</v>
      </c>
    </row>
    <row r="29" spans="1:12" x14ac:dyDescent="0.25">
      <c r="A29" s="237"/>
      <c r="B29" s="246" t="s">
        <v>633</v>
      </c>
      <c r="C29" s="234">
        <v>1320922226</v>
      </c>
      <c r="D29" s="235">
        <v>839134590</v>
      </c>
      <c r="E29" s="235">
        <v>603233593</v>
      </c>
      <c r="F29" s="235">
        <v>113025114</v>
      </c>
      <c r="G29" s="235">
        <v>1555393297</v>
      </c>
      <c r="H29" s="235">
        <v>69083920</v>
      </c>
      <c r="I29" s="235">
        <v>129362230</v>
      </c>
      <c r="J29" s="235">
        <v>26156514</v>
      </c>
      <c r="K29" s="235">
        <v>224602664</v>
      </c>
      <c r="L29" s="236">
        <v>0.14440248934671859</v>
      </c>
    </row>
    <row r="30" spans="1:12" x14ac:dyDescent="0.25">
      <c r="A30" s="237"/>
      <c r="B30" s="246" t="s">
        <v>634</v>
      </c>
      <c r="C30" s="234">
        <v>28495564</v>
      </c>
      <c r="D30" s="235"/>
      <c r="E30" s="235">
        <v>28495564</v>
      </c>
      <c r="F30" s="235"/>
      <c r="G30" s="235">
        <v>28495564</v>
      </c>
      <c r="H30" s="235"/>
      <c r="I30" s="235">
        <v>2118908</v>
      </c>
      <c r="J30" s="235"/>
      <c r="K30" s="235">
        <v>2118908</v>
      </c>
      <c r="L30" s="236">
        <v>7.4359223070650571E-2</v>
      </c>
    </row>
    <row r="31" spans="1:12" x14ac:dyDescent="0.25">
      <c r="A31" s="237"/>
      <c r="B31" s="246" t="s">
        <v>635</v>
      </c>
      <c r="C31" s="234">
        <v>371055174</v>
      </c>
      <c r="D31" s="235">
        <v>9883538</v>
      </c>
      <c r="E31" s="235">
        <v>302903900</v>
      </c>
      <c r="F31" s="235">
        <v>58267736</v>
      </c>
      <c r="G31" s="235">
        <v>371055174</v>
      </c>
      <c r="H31" s="235">
        <v>1557493</v>
      </c>
      <c r="I31" s="235">
        <v>53168813</v>
      </c>
      <c r="J31" s="235">
        <v>8671015</v>
      </c>
      <c r="K31" s="235">
        <v>63397321</v>
      </c>
      <c r="L31" s="236">
        <v>0.17085685753030358</v>
      </c>
    </row>
    <row r="32" spans="1:12" x14ac:dyDescent="0.25">
      <c r="A32" s="237"/>
      <c r="B32" s="246" t="s">
        <v>636</v>
      </c>
      <c r="C32" s="234">
        <v>0</v>
      </c>
      <c r="D32" s="235"/>
      <c r="E32" s="235">
        <v>2504000</v>
      </c>
      <c r="F32" s="235"/>
      <c r="G32" s="235">
        <v>2504000</v>
      </c>
      <c r="H32" s="235"/>
      <c r="I32" s="235">
        <v>1950000</v>
      </c>
      <c r="J32" s="235"/>
      <c r="K32" s="235">
        <v>1950000</v>
      </c>
      <c r="L32" s="236">
        <v>0.77875399361022368</v>
      </c>
    </row>
    <row r="33" spans="1:13" x14ac:dyDescent="0.25">
      <c r="A33" s="237"/>
      <c r="B33" s="246" t="s">
        <v>637</v>
      </c>
      <c r="C33" s="234">
        <v>183795874</v>
      </c>
      <c r="D33" s="235">
        <v>137042965</v>
      </c>
      <c r="E33" s="235">
        <v>35603725</v>
      </c>
      <c r="F33" s="235">
        <v>11677464</v>
      </c>
      <c r="G33" s="235">
        <v>184324154</v>
      </c>
      <c r="H33" s="235">
        <v>5940747</v>
      </c>
      <c r="I33" s="235">
        <v>1455534</v>
      </c>
      <c r="J33" s="235">
        <v>1211335</v>
      </c>
      <c r="K33" s="235">
        <v>8607616</v>
      </c>
      <c r="L33" s="236">
        <v>4.6698253122051489E-2</v>
      </c>
    </row>
    <row r="34" spans="1:13" x14ac:dyDescent="0.25">
      <c r="A34" s="237"/>
      <c r="B34" s="246" t="s">
        <v>638</v>
      </c>
      <c r="C34" s="234">
        <v>443934835.97839999</v>
      </c>
      <c r="D34" s="235">
        <v>398233613</v>
      </c>
      <c r="E34" s="235">
        <v>45701222.978399999</v>
      </c>
      <c r="F34" s="235"/>
      <c r="G34" s="235">
        <v>443934835.97839999</v>
      </c>
      <c r="H34" s="235">
        <v>14999553</v>
      </c>
      <c r="I34" s="235">
        <v>2521011</v>
      </c>
      <c r="J34" s="235"/>
      <c r="K34" s="235">
        <v>17520564</v>
      </c>
      <c r="L34" s="236">
        <v>3.9466522065982848E-2</v>
      </c>
    </row>
    <row r="35" spans="1:13" x14ac:dyDescent="0.25">
      <c r="A35" s="237"/>
      <c r="B35" s="246" t="s">
        <v>639</v>
      </c>
      <c r="C35" s="234">
        <v>9263819</v>
      </c>
      <c r="D35" s="235"/>
      <c r="E35" s="235">
        <v>2678307</v>
      </c>
      <c r="F35" s="235">
        <v>6585512</v>
      </c>
      <c r="G35" s="235">
        <v>9263819</v>
      </c>
      <c r="H35" s="235"/>
      <c r="I35" s="235">
        <v>24750</v>
      </c>
      <c r="J35" s="235">
        <v>642498</v>
      </c>
      <c r="K35" s="235">
        <v>667248</v>
      </c>
      <c r="L35" s="236">
        <v>7.2027314005163531E-2</v>
      </c>
      <c r="M35" s="167"/>
    </row>
    <row r="36" spans="1:13" x14ac:dyDescent="0.25">
      <c r="A36" s="237"/>
      <c r="B36" s="246" t="s">
        <v>640</v>
      </c>
      <c r="C36" s="234">
        <v>119027236</v>
      </c>
      <c r="D36" s="235">
        <v>1244395</v>
      </c>
      <c r="E36" s="235">
        <v>115782841</v>
      </c>
      <c r="F36" s="235">
        <v>2000000</v>
      </c>
      <c r="G36" s="235">
        <v>119027236</v>
      </c>
      <c r="H36" s="235">
        <v>154050</v>
      </c>
      <c r="I36" s="235">
        <v>18840599</v>
      </c>
      <c r="J36" s="235">
        <v>1039960</v>
      </c>
      <c r="K36" s="235">
        <v>20034609</v>
      </c>
      <c r="L36" s="236">
        <v>0.16831953486679302</v>
      </c>
    </row>
    <row r="37" spans="1:13" x14ac:dyDescent="0.25">
      <c r="A37" s="237"/>
      <c r="B37" s="246" t="s">
        <v>641</v>
      </c>
      <c r="C37" s="234">
        <v>3053280994</v>
      </c>
      <c r="D37" s="235">
        <v>2107327376</v>
      </c>
      <c r="E37" s="235">
        <v>944333618</v>
      </c>
      <c r="F37" s="235">
        <v>1620000</v>
      </c>
      <c r="G37" s="235">
        <v>3053280994</v>
      </c>
      <c r="H37" s="235">
        <v>79667344</v>
      </c>
      <c r="I37" s="235">
        <v>251201793</v>
      </c>
      <c r="J37" s="235">
        <v>405000</v>
      </c>
      <c r="K37" s="235">
        <v>331274137</v>
      </c>
      <c r="L37" s="236">
        <v>0.1084977562336996</v>
      </c>
    </row>
    <row r="38" spans="1:13" x14ac:dyDescent="0.25">
      <c r="A38" s="237"/>
      <c r="B38" s="246" t="s">
        <v>642</v>
      </c>
      <c r="C38" s="234">
        <v>61731844</v>
      </c>
      <c r="D38" s="235">
        <v>1428000</v>
      </c>
      <c r="E38" s="235">
        <v>39960930</v>
      </c>
      <c r="F38" s="235">
        <v>22054418</v>
      </c>
      <c r="G38" s="235">
        <v>63443348</v>
      </c>
      <c r="H38" s="235">
        <v>0</v>
      </c>
      <c r="I38" s="235">
        <v>6944262</v>
      </c>
      <c r="J38" s="235">
        <v>563585</v>
      </c>
      <c r="K38" s="235">
        <v>7507847</v>
      </c>
      <c r="L38" s="236">
        <v>0.11833938839419382</v>
      </c>
    </row>
    <row r="39" spans="1:13" x14ac:dyDescent="0.25">
      <c r="A39" s="237"/>
      <c r="B39" s="246" t="s">
        <v>643</v>
      </c>
      <c r="C39" s="234">
        <v>139688541.79000002</v>
      </c>
      <c r="D39" s="235"/>
      <c r="E39" s="235">
        <v>99959191.790000007</v>
      </c>
      <c r="F39" s="235">
        <v>39729350</v>
      </c>
      <c r="G39" s="235">
        <v>139688541.79000002</v>
      </c>
      <c r="H39" s="235"/>
      <c r="I39" s="235">
        <v>5099208</v>
      </c>
      <c r="J39" s="235">
        <v>3603490</v>
      </c>
      <c r="K39" s="235">
        <v>8702698</v>
      </c>
      <c r="L39" s="236">
        <v>6.2300729096901535E-2</v>
      </c>
    </row>
    <row r="40" spans="1:13" x14ac:dyDescent="0.25">
      <c r="A40" s="237"/>
      <c r="B40" s="246" t="s">
        <v>644</v>
      </c>
      <c r="C40" s="234">
        <v>548591256</v>
      </c>
      <c r="D40" s="235"/>
      <c r="E40" s="235">
        <v>529608001</v>
      </c>
      <c r="F40" s="235">
        <v>18983255</v>
      </c>
      <c r="G40" s="235">
        <v>548591256</v>
      </c>
      <c r="H40" s="235"/>
      <c r="I40" s="235">
        <v>21400783</v>
      </c>
      <c r="J40" s="235">
        <v>2035395</v>
      </c>
      <c r="K40" s="235">
        <v>23436178</v>
      </c>
      <c r="L40" s="236">
        <v>4.2720655394478252E-2</v>
      </c>
    </row>
    <row r="41" spans="1:13" x14ac:dyDescent="0.25">
      <c r="A41" s="237"/>
      <c r="B41" s="246" t="s">
        <v>645</v>
      </c>
      <c r="C41" s="234">
        <v>1533220033</v>
      </c>
      <c r="D41" s="235">
        <v>886874080</v>
      </c>
      <c r="E41" s="235">
        <v>948403143</v>
      </c>
      <c r="F41" s="235">
        <v>6756316</v>
      </c>
      <c r="G41" s="235">
        <v>1842033539</v>
      </c>
      <c r="H41" s="235">
        <v>36380926</v>
      </c>
      <c r="I41" s="235">
        <v>121788344</v>
      </c>
      <c r="J41" s="235">
        <v>1065819</v>
      </c>
      <c r="K41" s="235">
        <v>159235089</v>
      </c>
      <c r="L41" s="236">
        <v>8.6445271287755851E-2</v>
      </c>
    </row>
    <row r="42" spans="1:13" x14ac:dyDescent="0.25">
      <c r="A42" s="237"/>
      <c r="B42" s="246" t="s">
        <v>646</v>
      </c>
      <c r="C42" s="234">
        <v>429302866</v>
      </c>
      <c r="D42" s="235"/>
      <c r="E42" s="235">
        <v>263652999.99999997</v>
      </c>
      <c r="F42" s="235">
        <v>165649866</v>
      </c>
      <c r="G42" s="235">
        <v>429302866</v>
      </c>
      <c r="H42" s="235"/>
      <c r="I42" s="235">
        <v>13397769</v>
      </c>
      <c r="J42" s="235">
        <v>29719557</v>
      </c>
      <c r="K42" s="235">
        <v>43117326</v>
      </c>
      <c r="L42" s="236">
        <v>0.10043568169423775</v>
      </c>
    </row>
    <row r="43" spans="1:13" x14ac:dyDescent="0.25">
      <c r="A43" s="237"/>
      <c r="B43" s="246" t="s">
        <v>647</v>
      </c>
      <c r="C43" s="234">
        <v>60939660</v>
      </c>
      <c r="D43" s="235">
        <v>20916563</v>
      </c>
      <c r="E43" s="235">
        <v>63029642</v>
      </c>
      <c r="F43" s="235"/>
      <c r="G43" s="235">
        <v>83946205</v>
      </c>
      <c r="H43" s="235">
        <v>2979187</v>
      </c>
      <c r="I43" s="235">
        <v>29083919</v>
      </c>
      <c r="J43" s="235"/>
      <c r="K43" s="235">
        <v>32063106</v>
      </c>
      <c r="L43" s="236">
        <v>0.38194824888153073</v>
      </c>
    </row>
    <row r="44" spans="1:13" x14ac:dyDescent="0.25">
      <c r="A44" s="237"/>
      <c r="B44" s="246" t="s">
        <v>648</v>
      </c>
      <c r="C44" s="234">
        <v>2150515991.4000001</v>
      </c>
      <c r="D44" s="235">
        <v>526976034.39999998</v>
      </c>
      <c r="E44" s="235">
        <v>1259853172</v>
      </c>
      <c r="F44" s="235">
        <v>476055366</v>
      </c>
      <c r="G44" s="235">
        <v>2262884572.4000001</v>
      </c>
      <c r="H44" s="235">
        <v>24513309</v>
      </c>
      <c r="I44" s="235">
        <v>423771043</v>
      </c>
      <c r="J44" s="235">
        <v>92204697</v>
      </c>
      <c r="K44" s="235">
        <v>540489049</v>
      </c>
      <c r="L44" s="236">
        <v>0.23884958852618848</v>
      </c>
    </row>
    <row r="45" spans="1:13" x14ac:dyDescent="0.25">
      <c r="A45" s="240" t="s">
        <v>649</v>
      </c>
      <c r="B45" s="241"/>
      <c r="C45" s="244">
        <v>11088422865.968401</v>
      </c>
      <c r="D45" s="244">
        <v>4987003234.3999996</v>
      </c>
      <c r="E45" s="244">
        <v>5925074864.5683994</v>
      </c>
      <c r="F45" s="244">
        <v>998929024</v>
      </c>
      <c r="G45" s="244">
        <v>11911007122.968401</v>
      </c>
      <c r="H45" s="244">
        <v>237107634</v>
      </c>
      <c r="I45" s="244">
        <v>1150910067</v>
      </c>
      <c r="J45" s="244">
        <v>182974980</v>
      </c>
      <c r="K45" s="244">
        <v>1570992681</v>
      </c>
      <c r="L45" s="245">
        <v>0.13189419373031869</v>
      </c>
    </row>
    <row r="46" spans="1:13" x14ac:dyDescent="0.25">
      <c r="A46" s="233" t="s">
        <v>650</v>
      </c>
      <c r="B46" s="246" t="s">
        <v>651</v>
      </c>
      <c r="C46" s="234">
        <v>1488386096</v>
      </c>
      <c r="D46" s="235">
        <v>1387583758</v>
      </c>
      <c r="E46" s="235"/>
      <c r="F46" s="235">
        <v>101301069</v>
      </c>
      <c r="G46" s="235">
        <v>1488884827</v>
      </c>
      <c r="H46" s="235">
        <v>18810429</v>
      </c>
      <c r="I46" s="235"/>
      <c r="J46" s="235">
        <v>20247425</v>
      </c>
      <c r="K46" s="235">
        <v>39057854</v>
      </c>
      <c r="L46" s="236">
        <v>2.6232958581960213E-2</v>
      </c>
    </row>
    <row r="47" spans="1:13" x14ac:dyDescent="0.25">
      <c r="A47" s="247"/>
      <c r="B47" s="246" t="s">
        <v>652</v>
      </c>
      <c r="C47" s="234">
        <v>5158692</v>
      </c>
      <c r="D47" s="235">
        <v>6607513</v>
      </c>
      <c r="E47" s="235"/>
      <c r="F47" s="235"/>
      <c r="G47" s="235">
        <v>6607513</v>
      </c>
      <c r="H47" s="235">
        <v>580500</v>
      </c>
      <c r="I47" s="235"/>
      <c r="J47" s="235"/>
      <c r="K47" s="235">
        <v>580500</v>
      </c>
      <c r="L47" s="236">
        <v>8.7854537705790367E-2</v>
      </c>
    </row>
    <row r="48" spans="1:13" x14ac:dyDescent="0.25">
      <c r="A48" s="237"/>
      <c r="B48" s="246" t="s">
        <v>653</v>
      </c>
      <c r="C48" s="234">
        <v>597351609</v>
      </c>
      <c r="D48" s="235">
        <v>442010865</v>
      </c>
      <c r="E48" s="235">
        <v>182669195</v>
      </c>
      <c r="F48" s="235">
        <v>8390488</v>
      </c>
      <c r="G48" s="235">
        <v>633070548</v>
      </c>
      <c r="H48" s="235">
        <v>24479419</v>
      </c>
      <c r="I48" s="235">
        <v>39272620</v>
      </c>
      <c r="J48" s="235">
        <v>1804260</v>
      </c>
      <c r="K48" s="235">
        <v>65556299</v>
      </c>
      <c r="L48" s="236">
        <v>0.10355291239989892</v>
      </c>
    </row>
    <row r="49" spans="1:12" x14ac:dyDescent="0.25">
      <c r="A49" s="239"/>
      <c r="B49" s="246" t="s">
        <v>654</v>
      </c>
      <c r="C49" s="234">
        <v>833152146</v>
      </c>
      <c r="D49" s="235">
        <v>759752567</v>
      </c>
      <c r="E49" s="235">
        <v>5000000</v>
      </c>
      <c r="F49" s="235">
        <v>69836567</v>
      </c>
      <c r="G49" s="235">
        <v>834589134</v>
      </c>
      <c r="H49" s="235">
        <v>60847437</v>
      </c>
      <c r="I49" s="235">
        <v>0</v>
      </c>
      <c r="J49" s="235">
        <v>13718243</v>
      </c>
      <c r="K49" s="235">
        <v>74565680</v>
      </c>
      <c r="L49" s="236">
        <v>8.9344177826307519E-2</v>
      </c>
    </row>
    <row r="50" spans="1:12" x14ac:dyDescent="0.25">
      <c r="A50" s="240" t="s">
        <v>655</v>
      </c>
      <c r="B50" s="241"/>
      <c r="C50" s="244">
        <v>2924048543</v>
      </c>
      <c r="D50" s="244">
        <v>2595954703</v>
      </c>
      <c r="E50" s="244">
        <v>187669195</v>
      </c>
      <c r="F50" s="244">
        <v>179528124</v>
      </c>
      <c r="G50" s="244">
        <v>2963152022</v>
      </c>
      <c r="H50" s="244">
        <v>104717785</v>
      </c>
      <c r="I50" s="244">
        <v>39272620</v>
      </c>
      <c r="J50" s="244">
        <v>35769928</v>
      </c>
      <c r="K50" s="244">
        <v>179760333</v>
      </c>
      <c r="L50" s="245">
        <v>6.0665241494653223E-2</v>
      </c>
    </row>
    <row r="51" spans="1:12" x14ac:dyDescent="0.25">
      <c r="A51" s="233" t="s">
        <v>656</v>
      </c>
      <c r="B51" s="246" t="s">
        <v>657</v>
      </c>
      <c r="C51" s="234">
        <v>367948743</v>
      </c>
      <c r="D51" s="235">
        <v>362000000</v>
      </c>
      <c r="E51" s="235"/>
      <c r="F51" s="235">
        <v>6231543</v>
      </c>
      <c r="G51" s="235">
        <v>368231543</v>
      </c>
      <c r="H51" s="235">
        <v>2361508</v>
      </c>
      <c r="I51" s="235"/>
      <c r="J51" s="235">
        <v>724378</v>
      </c>
      <c r="K51" s="235">
        <v>3085886</v>
      </c>
      <c r="L51" s="236">
        <v>8.3802869652587035E-3</v>
      </c>
    </row>
    <row r="52" spans="1:12" x14ac:dyDescent="0.25">
      <c r="A52" s="237"/>
      <c r="B52" s="246" t="s">
        <v>658</v>
      </c>
      <c r="C52" s="234">
        <v>62233128.744800001</v>
      </c>
      <c r="D52" s="235">
        <v>10000000</v>
      </c>
      <c r="E52" s="235">
        <v>52233128.744800001</v>
      </c>
      <c r="F52" s="235"/>
      <c r="G52" s="235">
        <v>62233128.744800001</v>
      </c>
      <c r="H52" s="235">
        <v>0</v>
      </c>
      <c r="I52" s="235">
        <v>2475278</v>
      </c>
      <c r="J52" s="235"/>
      <c r="K52" s="235">
        <v>2475278</v>
      </c>
      <c r="L52" s="236">
        <v>3.9774281800138901E-2</v>
      </c>
    </row>
    <row r="53" spans="1:12" x14ac:dyDescent="0.25">
      <c r="A53" s="237"/>
      <c r="B53" s="246" t="s">
        <v>659</v>
      </c>
      <c r="C53" s="234">
        <v>1082689956</v>
      </c>
      <c r="D53" s="235">
        <v>1082689956</v>
      </c>
      <c r="E53" s="235"/>
      <c r="F53" s="235"/>
      <c r="G53" s="235">
        <v>1082689956</v>
      </c>
      <c r="H53" s="235">
        <v>36133173</v>
      </c>
      <c r="I53" s="235"/>
      <c r="J53" s="235"/>
      <c r="K53" s="235">
        <v>36133173</v>
      </c>
      <c r="L53" s="236">
        <v>3.3373518244774407E-2</v>
      </c>
    </row>
    <row r="54" spans="1:12" x14ac:dyDescent="0.25">
      <c r="A54" s="237"/>
      <c r="B54" s="246" t="s">
        <v>660</v>
      </c>
      <c r="C54" s="234">
        <v>19100184</v>
      </c>
      <c r="D54" s="235"/>
      <c r="E54" s="235">
        <v>20000604</v>
      </c>
      <c r="F54" s="235"/>
      <c r="G54" s="235">
        <v>20000604</v>
      </c>
      <c r="H54" s="235"/>
      <c r="I54" s="235">
        <v>4190555</v>
      </c>
      <c r="J54" s="235"/>
      <c r="K54" s="235">
        <v>4190555</v>
      </c>
      <c r="L54" s="236">
        <v>0.20952142245304192</v>
      </c>
    </row>
    <row r="55" spans="1:12" x14ac:dyDescent="0.25">
      <c r="A55" s="237"/>
      <c r="B55" s="246" t="s">
        <v>661</v>
      </c>
      <c r="C55" s="234">
        <v>943196169</v>
      </c>
      <c r="D55" s="235">
        <v>880465180</v>
      </c>
      <c r="E55" s="235">
        <v>4312228</v>
      </c>
      <c r="F55" s="235">
        <v>58418761</v>
      </c>
      <c r="G55" s="235">
        <v>943196169</v>
      </c>
      <c r="H55" s="235">
        <v>274171981</v>
      </c>
      <c r="I55" s="235">
        <v>0</v>
      </c>
      <c r="J55" s="235">
        <v>8326854</v>
      </c>
      <c r="K55" s="235">
        <v>282498835</v>
      </c>
      <c r="L55" s="236">
        <v>0.29951227993166285</v>
      </c>
    </row>
    <row r="56" spans="1:12" x14ac:dyDescent="0.25">
      <c r="A56" s="248" t="s">
        <v>662</v>
      </c>
      <c r="B56" s="249"/>
      <c r="C56" s="244">
        <v>2475168180.7448001</v>
      </c>
      <c r="D56" s="244">
        <v>2335155136</v>
      </c>
      <c r="E56" s="244">
        <v>76545960.744800001</v>
      </c>
      <c r="F56" s="244">
        <v>64650304</v>
      </c>
      <c r="G56" s="244">
        <v>2476351400.7448001</v>
      </c>
      <c r="H56" s="244">
        <v>312666662</v>
      </c>
      <c r="I56" s="244">
        <v>6665833</v>
      </c>
      <c r="J56" s="244">
        <v>9051232</v>
      </c>
      <c r="K56" s="244">
        <v>328383727</v>
      </c>
      <c r="L56" s="245">
        <v>0.13260788711215768</v>
      </c>
    </row>
    <row r="57" spans="1:12" s="173" customFormat="1" x14ac:dyDescent="0.25">
      <c r="A57" s="250" t="s">
        <v>663</v>
      </c>
      <c r="B57" s="246" t="s">
        <v>664</v>
      </c>
      <c r="C57" s="234">
        <v>740824988</v>
      </c>
      <c r="D57" s="235"/>
      <c r="E57" s="235">
        <v>717086936</v>
      </c>
      <c r="F57" s="235">
        <v>23738052</v>
      </c>
      <c r="G57" s="235">
        <v>740824988</v>
      </c>
      <c r="H57" s="235"/>
      <c r="I57" s="235">
        <v>55596923</v>
      </c>
      <c r="J57" s="235">
        <v>3766353</v>
      </c>
      <c r="K57" s="235">
        <v>59363276</v>
      </c>
      <c r="L57" s="236">
        <v>8.0131308961732803E-2</v>
      </c>
    </row>
    <row r="58" spans="1:12" x14ac:dyDescent="0.25">
      <c r="A58" s="237"/>
      <c r="B58" s="246" t="s">
        <v>665</v>
      </c>
      <c r="C58" s="234">
        <v>49162500</v>
      </c>
      <c r="D58" s="235">
        <v>179853195</v>
      </c>
      <c r="E58" s="235"/>
      <c r="F58" s="235"/>
      <c r="G58" s="235">
        <v>179853195</v>
      </c>
      <c r="H58" s="235">
        <v>0</v>
      </c>
      <c r="I58" s="235"/>
      <c r="J58" s="235"/>
      <c r="K58" s="235">
        <v>0</v>
      </c>
      <c r="L58" s="236">
        <v>0</v>
      </c>
    </row>
    <row r="59" spans="1:12" x14ac:dyDescent="0.25">
      <c r="A59" s="237"/>
      <c r="B59" s="246" t="s">
        <v>666</v>
      </c>
      <c r="C59" s="234">
        <v>0</v>
      </c>
      <c r="D59" s="235"/>
      <c r="E59" s="235">
        <v>1308232</v>
      </c>
      <c r="F59" s="235"/>
      <c r="G59" s="235">
        <v>1308232</v>
      </c>
      <c r="H59" s="235"/>
      <c r="I59" s="235">
        <v>1089276</v>
      </c>
      <c r="J59" s="235"/>
      <c r="K59" s="235">
        <v>1089276</v>
      </c>
      <c r="L59" s="236">
        <v>0.83263213252695245</v>
      </c>
    </row>
    <row r="60" spans="1:12" x14ac:dyDescent="0.25">
      <c r="A60" s="237"/>
      <c r="B60" s="246" t="s">
        <v>667</v>
      </c>
      <c r="C60" s="234">
        <v>3048591256</v>
      </c>
      <c r="D60" s="235">
        <v>49758316</v>
      </c>
      <c r="E60" s="235">
        <v>2970873073</v>
      </c>
      <c r="F60" s="235"/>
      <c r="G60" s="235">
        <v>3020631389</v>
      </c>
      <c r="H60" s="235">
        <v>738944</v>
      </c>
      <c r="I60" s="235">
        <v>641822335</v>
      </c>
      <c r="J60" s="235"/>
      <c r="K60" s="235">
        <v>642561279</v>
      </c>
      <c r="L60" s="236">
        <v>0.21272416135910055</v>
      </c>
    </row>
    <row r="61" spans="1:12" x14ac:dyDescent="0.25">
      <c r="A61" s="237"/>
      <c r="B61" s="246" t="s">
        <v>668</v>
      </c>
      <c r="C61" s="234">
        <v>66271500</v>
      </c>
      <c r="D61" s="235">
        <v>51000000</v>
      </c>
      <c r="E61" s="235">
        <v>1218652</v>
      </c>
      <c r="F61" s="235">
        <v>14052848</v>
      </c>
      <c r="G61" s="235">
        <v>66271500</v>
      </c>
      <c r="H61" s="235">
        <v>0</v>
      </c>
      <c r="I61" s="235">
        <v>0</v>
      </c>
      <c r="J61" s="235">
        <v>937332</v>
      </c>
      <c r="K61" s="235">
        <v>937332</v>
      </c>
      <c r="L61" s="236">
        <v>1.4143817478101447E-2</v>
      </c>
    </row>
    <row r="62" spans="1:12" x14ac:dyDescent="0.25">
      <c r="A62" s="237"/>
      <c r="B62" s="246" t="s">
        <v>669</v>
      </c>
      <c r="C62" s="234">
        <v>1358869367</v>
      </c>
      <c r="D62" s="235">
        <v>1358869367</v>
      </c>
      <c r="E62" s="235"/>
      <c r="F62" s="235"/>
      <c r="G62" s="235">
        <v>1358869367</v>
      </c>
      <c r="H62" s="235">
        <v>0</v>
      </c>
      <c r="I62" s="235"/>
      <c r="J62" s="235"/>
      <c r="K62" s="235">
        <v>0</v>
      </c>
      <c r="L62" s="236">
        <v>0</v>
      </c>
    </row>
    <row r="63" spans="1:12" x14ac:dyDescent="0.25">
      <c r="A63" s="237"/>
      <c r="B63" s="246" t="s">
        <v>670</v>
      </c>
      <c r="C63" s="234">
        <v>3396781443.8060002</v>
      </c>
      <c r="D63" s="235">
        <v>697170563</v>
      </c>
      <c r="E63" s="235">
        <v>2920668080.8060002</v>
      </c>
      <c r="F63" s="235">
        <v>38563579</v>
      </c>
      <c r="G63" s="235">
        <v>3656402222.8060002</v>
      </c>
      <c r="H63" s="235">
        <v>28809191</v>
      </c>
      <c r="I63" s="235">
        <v>419278828</v>
      </c>
      <c r="J63" s="235">
        <v>2678500</v>
      </c>
      <c r="K63" s="235">
        <v>450766519</v>
      </c>
      <c r="L63" s="236">
        <v>0.12328143665060795</v>
      </c>
    </row>
    <row r="64" spans="1:12" x14ac:dyDescent="0.25">
      <c r="A64" s="237"/>
      <c r="B64" s="246" t="s">
        <v>671</v>
      </c>
      <c r="C64" s="234">
        <v>690679490</v>
      </c>
      <c r="D64" s="235">
        <v>8956365</v>
      </c>
      <c r="E64" s="235">
        <v>471846287</v>
      </c>
      <c r="F64" s="235">
        <v>211877315</v>
      </c>
      <c r="G64" s="235">
        <v>692679967</v>
      </c>
      <c r="H64" s="235">
        <v>373331</v>
      </c>
      <c r="I64" s="235">
        <v>80930161</v>
      </c>
      <c r="J64" s="235">
        <v>44805035</v>
      </c>
      <c r="K64" s="235">
        <v>126108527</v>
      </c>
      <c r="L64" s="236">
        <v>0.18205886268975929</v>
      </c>
    </row>
    <row r="65" spans="1:12" x14ac:dyDescent="0.25">
      <c r="A65" s="239"/>
      <c r="B65" s="246" t="s">
        <v>672</v>
      </c>
      <c r="C65" s="234">
        <v>593939977</v>
      </c>
      <c r="D65" s="235">
        <v>130102500</v>
      </c>
      <c r="E65" s="235">
        <v>414647241</v>
      </c>
      <c r="F65" s="235">
        <v>55190236</v>
      </c>
      <c r="G65" s="235">
        <v>599939977</v>
      </c>
      <c r="H65" s="235">
        <v>0</v>
      </c>
      <c r="I65" s="235">
        <v>94156259</v>
      </c>
      <c r="J65" s="235">
        <v>12799050</v>
      </c>
      <c r="K65" s="235">
        <v>106955309</v>
      </c>
      <c r="L65" s="236">
        <v>0.17827668283555639</v>
      </c>
    </row>
    <row r="66" spans="1:12" x14ac:dyDescent="0.25">
      <c r="A66" s="240" t="s">
        <v>673</v>
      </c>
      <c r="B66" s="241"/>
      <c r="C66" s="244">
        <v>9945120521.8059998</v>
      </c>
      <c r="D66" s="244">
        <v>2475710306</v>
      </c>
      <c r="E66" s="244">
        <v>7497648501.8059998</v>
      </c>
      <c r="F66" s="244">
        <v>343422030</v>
      </c>
      <c r="G66" s="244">
        <v>10316780837.806</v>
      </c>
      <c r="H66" s="244">
        <v>29921466</v>
      </c>
      <c r="I66" s="244">
        <v>1292873782</v>
      </c>
      <c r="J66" s="244">
        <v>64986270</v>
      </c>
      <c r="K66" s="244">
        <v>1387781518</v>
      </c>
      <c r="L66" s="245">
        <v>0.13451691373673982</v>
      </c>
    </row>
    <row r="67" spans="1:12" x14ac:dyDescent="0.25">
      <c r="A67" s="233" t="s">
        <v>674</v>
      </c>
      <c r="B67" s="246" t="s">
        <v>675</v>
      </c>
      <c r="C67" s="234">
        <v>0</v>
      </c>
      <c r="D67" s="235"/>
      <c r="E67" s="235">
        <v>5000000</v>
      </c>
      <c r="F67" s="235"/>
      <c r="G67" s="235">
        <v>5000000</v>
      </c>
      <c r="H67" s="235"/>
      <c r="I67" s="235">
        <v>0</v>
      </c>
      <c r="J67" s="235"/>
      <c r="K67" s="235">
        <v>0</v>
      </c>
      <c r="L67" s="236">
        <v>0</v>
      </c>
    </row>
    <row r="68" spans="1:12" x14ac:dyDescent="0.25">
      <c r="A68" s="237"/>
      <c r="B68" s="246" t="s">
        <v>676</v>
      </c>
      <c r="C68" s="234">
        <v>482275665</v>
      </c>
      <c r="D68" s="235">
        <v>84544621</v>
      </c>
      <c r="E68" s="235">
        <v>249086222</v>
      </c>
      <c r="F68" s="235">
        <v>143644822</v>
      </c>
      <c r="G68" s="235">
        <v>477275665</v>
      </c>
      <c r="H68" s="235">
        <v>6208410</v>
      </c>
      <c r="I68" s="235">
        <v>36452806</v>
      </c>
      <c r="J68" s="235">
        <v>31943675</v>
      </c>
      <c r="K68" s="235">
        <v>74604891</v>
      </c>
      <c r="L68" s="236">
        <v>0.15631404756410533</v>
      </c>
    </row>
    <row r="69" spans="1:12" x14ac:dyDescent="0.25">
      <c r="A69" s="237"/>
      <c r="B69" s="246" t="s">
        <v>677</v>
      </c>
      <c r="C69" s="234">
        <v>425842288</v>
      </c>
      <c r="D69" s="235">
        <v>18930990</v>
      </c>
      <c r="E69" s="235">
        <v>205255615</v>
      </c>
      <c r="F69" s="235">
        <v>201655683</v>
      </c>
      <c r="G69" s="235">
        <v>425842288</v>
      </c>
      <c r="H69" s="235">
        <v>14289671</v>
      </c>
      <c r="I69" s="235">
        <v>11473154</v>
      </c>
      <c r="J69" s="235">
        <v>48225902</v>
      </c>
      <c r="K69" s="235">
        <v>73988727</v>
      </c>
      <c r="L69" s="236">
        <v>0.17374678157844201</v>
      </c>
    </row>
    <row r="70" spans="1:12" x14ac:dyDescent="0.25">
      <c r="A70" s="237"/>
      <c r="B70" s="246" t="s">
        <v>678</v>
      </c>
      <c r="C70" s="234">
        <v>4083038</v>
      </c>
      <c r="D70" s="235"/>
      <c r="E70" s="235">
        <v>4083038</v>
      </c>
      <c r="F70" s="235"/>
      <c r="G70" s="235">
        <v>4083038</v>
      </c>
      <c r="H70" s="235"/>
      <c r="I70" s="235">
        <v>567321</v>
      </c>
      <c r="J70" s="235"/>
      <c r="K70" s="235">
        <v>567321</v>
      </c>
      <c r="L70" s="236">
        <v>0.1389458045700285</v>
      </c>
    </row>
    <row r="71" spans="1:12" x14ac:dyDescent="0.25">
      <c r="A71" s="239"/>
      <c r="B71" s="246" t="s">
        <v>679</v>
      </c>
      <c r="C71" s="234">
        <v>75002062</v>
      </c>
      <c r="D71" s="235">
        <v>38548720</v>
      </c>
      <c r="E71" s="235">
        <v>36873562</v>
      </c>
      <c r="F71" s="235"/>
      <c r="G71" s="235">
        <v>75422282</v>
      </c>
      <c r="H71" s="235">
        <v>22139311</v>
      </c>
      <c r="I71" s="235">
        <v>7565062</v>
      </c>
      <c r="J71" s="235"/>
      <c r="K71" s="235">
        <v>29704373</v>
      </c>
      <c r="L71" s="236">
        <v>0.3938408148403677</v>
      </c>
    </row>
    <row r="72" spans="1:12" x14ac:dyDescent="0.25">
      <c r="A72" s="240" t="s">
        <v>680</v>
      </c>
      <c r="B72" s="241"/>
      <c r="C72" s="244">
        <v>987203053</v>
      </c>
      <c r="D72" s="244">
        <v>142024331</v>
      </c>
      <c r="E72" s="244">
        <v>500298437</v>
      </c>
      <c r="F72" s="244">
        <v>345300505</v>
      </c>
      <c r="G72" s="244">
        <v>987623273</v>
      </c>
      <c r="H72" s="244">
        <v>42637392</v>
      </c>
      <c r="I72" s="244">
        <v>56058343</v>
      </c>
      <c r="J72" s="244">
        <v>80169577</v>
      </c>
      <c r="K72" s="244">
        <v>178865312</v>
      </c>
      <c r="L72" s="245">
        <v>0.18110682168989348</v>
      </c>
    </row>
    <row r="73" spans="1:12" x14ac:dyDescent="0.25">
      <c r="A73" s="233" t="s">
        <v>681</v>
      </c>
      <c r="B73" s="246" t="s">
        <v>682</v>
      </c>
      <c r="C73" s="234">
        <v>32160332</v>
      </c>
      <c r="D73" s="235"/>
      <c r="E73" s="235">
        <v>32160332</v>
      </c>
      <c r="F73" s="235"/>
      <c r="G73" s="235">
        <v>32160332</v>
      </c>
      <c r="H73" s="235"/>
      <c r="I73" s="235">
        <v>632600</v>
      </c>
      <c r="J73" s="235"/>
      <c r="K73" s="235">
        <v>632600</v>
      </c>
      <c r="L73" s="236">
        <v>1.9670194946992462E-2</v>
      </c>
    </row>
    <row r="74" spans="1:12" x14ac:dyDescent="0.25">
      <c r="A74" s="237"/>
      <c r="B74" s="246" t="s">
        <v>683</v>
      </c>
      <c r="C74" s="234">
        <v>4096588028</v>
      </c>
      <c r="D74" s="235">
        <v>30000000</v>
      </c>
      <c r="E74" s="235">
        <v>4066588028</v>
      </c>
      <c r="F74" s="235"/>
      <c r="G74" s="235">
        <v>4096588028</v>
      </c>
      <c r="H74" s="235">
        <v>0</v>
      </c>
      <c r="I74" s="235">
        <v>985291965</v>
      </c>
      <c r="J74" s="235"/>
      <c r="K74" s="235">
        <v>985291965</v>
      </c>
      <c r="L74" s="236">
        <v>0.24051526740437956</v>
      </c>
    </row>
    <row r="75" spans="1:12" x14ac:dyDescent="0.25">
      <c r="A75" s="237"/>
      <c r="B75" s="246" t="s">
        <v>684</v>
      </c>
      <c r="C75" s="234">
        <v>3627878418</v>
      </c>
      <c r="D75" s="235">
        <v>215830000</v>
      </c>
      <c r="E75" s="235">
        <v>3412048418</v>
      </c>
      <c r="F75" s="235"/>
      <c r="G75" s="235">
        <v>3627878418</v>
      </c>
      <c r="H75" s="235">
        <v>0</v>
      </c>
      <c r="I75" s="235">
        <v>810498856</v>
      </c>
      <c r="J75" s="235"/>
      <c r="K75" s="235">
        <v>810498856</v>
      </c>
      <c r="L75" s="236">
        <v>0.22340849461179491</v>
      </c>
    </row>
    <row r="76" spans="1:12" x14ac:dyDescent="0.25">
      <c r="A76" s="237"/>
      <c r="B76" s="246" t="s">
        <v>685</v>
      </c>
      <c r="C76" s="234">
        <v>17494621</v>
      </c>
      <c r="D76" s="235"/>
      <c r="E76" s="235">
        <v>17494621</v>
      </c>
      <c r="F76" s="235"/>
      <c r="G76" s="235">
        <v>17494621</v>
      </c>
      <c r="H76" s="235"/>
      <c r="I76" s="235">
        <v>4017933</v>
      </c>
      <c r="J76" s="235"/>
      <c r="K76" s="235">
        <v>4017933</v>
      </c>
      <c r="L76" s="236">
        <v>0.22966676443004966</v>
      </c>
    </row>
    <row r="77" spans="1:12" x14ac:dyDescent="0.25">
      <c r="A77" s="237"/>
      <c r="B77" s="246" t="s">
        <v>686</v>
      </c>
      <c r="C77" s="234">
        <v>1209650920</v>
      </c>
      <c r="D77" s="235"/>
      <c r="E77" s="235">
        <v>1202881881</v>
      </c>
      <c r="F77" s="235">
        <v>16585963</v>
      </c>
      <c r="G77" s="235">
        <v>1219467844</v>
      </c>
      <c r="H77" s="235"/>
      <c r="I77" s="235">
        <v>244172616</v>
      </c>
      <c r="J77" s="235">
        <v>3071345</v>
      </c>
      <c r="K77" s="235">
        <v>247243961</v>
      </c>
      <c r="L77" s="236">
        <v>0.20274742152200612</v>
      </c>
    </row>
    <row r="78" spans="1:12" x14ac:dyDescent="0.25">
      <c r="A78" s="237"/>
      <c r="B78" s="246" t="s">
        <v>687</v>
      </c>
      <c r="C78" s="234">
        <v>38781499</v>
      </c>
      <c r="D78" s="235">
        <v>20365099</v>
      </c>
      <c r="E78" s="235">
        <v>19589654</v>
      </c>
      <c r="F78" s="235"/>
      <c r="G78" s="235">
        <v>39954753</v>
      </c>
      <c r="H78" s="235">
        <v>1115050</v>
      </c>
      <c r="I78" s="235">
        <v>2600625</v>
      </c>
      <c r="J78" s="235"/>
      <c r="K78" s="235">
        <v>3715675</v>
      </c>
      <c r="L78" s="236">
        <v>9.2997070961745157E-2</v>
      </c>
    </row>
    <row r="79" spans="1:12" x14ac:dyDescent="0.25">
      <c r="A79" s="237"/>
      <c r="B79" s="246" t="s">
        <v>688</v>
      </c>
      <c r="C79" s="234">
        <v>1501426362</v>
      </c>
      <c r="D79" s="235"/>
      <c r="E79" s="235">
        <v>1170691459</v>
      </c>
      <c r="F79" s="235">
        <v>349829493</v>
      </c>
      <c r="G79" s="235">
        <v>1520520952</v>
      </c>
      <c r="H79" s="235"/>
      <c r="I79" s="235">
        <v>124580744</v>
      </c>
      <c r="J79" s="235">
        <v>55664359</v>
      </c>
      <c r="K79" s="235">
        <v>180245103</v>
      </c>
      <c r="L79" s="236">
        <v>0.11854167662926095</v>
      </c>
    </row>
    <row r="80" spans="1:12" x14ac:dyDescent="0.25">
      <c r="A80" s="237"/>
      <c r="B80" s="246" t="s">
        <v>689</v>
      </c>
      <c r="C80" s="234">
        <v>266251011</v>
      </c>
      <c r="D80" s="235">
        <v>181847928</v>
      </c>
      <c r="E80" s="235">
        <v>24879291</v>
      </c>
      <c r="F80" s="235">
        <v>63523792</v>
      </c>
      <c r="G80" s="235">
        <v>270251011</v>
      </c>
      <c r="H80" s="235">
        <v>31763012</v>
      </c>
      <c r="I80" s="235">
        <v>2208596</v>
      </c>
      <c r="J80" s="235">
        <v>16117381</v>
      </c>
      <c r="K80" s="235">
        <v>50088989</v>
      </c>
      <c r="L80" s="236">
        <v>0.18534246667443549</v>
      </c>
    </row>
    <row r="81" spans="1:12" x14ac:dyDescent="0.25">
      <c r="A81" s="239"/>
      <c r="B81" s="246" t="s">
        <v>690</v>
      </c>
      <c r="C81" s="234">
        <v>681168483</v>
      </c>
      <c r="D81" s="235">
        <v>18800000</v>
      </c>
      <c r="E81" s="235">
        <v>606814999.73600006</v>
      </c>
      <c r="F81" s="235">
        <v>138062135</v>
      </c>
      <c r="G81" s="235">
        <v>763677134.73600006</v>
      </c>
      <c r="H81" s="235">
        <v>3191798</v>
      </c>
      <c r="I81" s="235">
        <v>59450136</v>
      </c>
      <c r="J81" s="235">
        <v>34770998</v>
      </c>
      <c r="K81" s="235">
        <v>97412932</v>
      </c>
      <c r="L81" s="236">
        <v>0.12755774340903273</v>
      </c>
    </row>
    <row r="82" spans="1:12" x14ac:dyDescent="0.25">
      <c r="A82" s="240" t="s">
        <v>691</v>
      </c>
      <c r="B82" s="241"/>
      <c r="C82" s="244">
        <v>11471399674</v>
      </c>
      <c r="D82" s="244">
        <v>466843027</v>
      </c>
      <c r="E82" s="244">
        <v>10553148683.736</v>
      </c>
      <c r="F82" s="244">
        <v>568001383</v>
      </c>
      <c r="G82" s="244">
        <v>11587993093.736</v>
      </c>
      <c r="H82" s="244">
        <v>36069860</v>
      </c>
      <c r="I82" s="244">
        <v>2233454071</v>
      </c>
      <c r="J82" s="244">
        <v>109624083</v>
      </c>
      <c r="K82" s="244">
        <v>2379148014</v>
      </c>
      <c r="L82" s="245">
        <v>0.20531148014629652</v>
      </c>
    </row>
    <row r="83" spans="1:12" x14ac:dyDescent="0.25">
      <c r="A83" s="233" t="s">
        <v>692</v>
      </c>
      <c r="B83" s="246" t="s">
        <v>693</v>
      </c>
      <c r="C83" s="234">
        <v>33012600</v>
      </c>
      <c r="D83" s="235"/>
      <c r="E83" s="235">
        <v>55368600</v>
      </c>
      <c r="F83" s="235"/>
      <c r="G83" s="235">
        <v>55368600</v>
      </c>
      <c r="H83" s="235"/>
      <c r="I83" s="235">
        <v>3560400</v>
      </c>
      <c r="J83" s="235"/>
      <c r="K83" s="235">
        <v>3560400</v>
      </c>
      <c r="L83" s="236">
        <v>6.430359445606354E-2</v>
      </c>
    </row>
    <row r="84" spans="1:12" x14ac:dyDescent="0.25">
      <c r="A84" s="237"/>
      <c r="B84" s="246" t="s">
        <v>694</v>
      </c>
      <c r="C84" s="234">
        <v>7947093354</v>
      </c>
      <c r="D84" s="235"/>
      <c r="E84" s="235">
        <v>7664367751</v>
      </c>
      <c r="F84" s="235"/>
      <c r="G84" s="235">
        <v>7664367751</v>
      </c>
      <c r="H84" s="235"/>
      <c r="I84" s="235">
        <v>1872913162</v>
      </c>
      <c r="J84" s="235"/>
      <c r="K84" s="235">
        <v>1872913162</v>
      </c>
      <c r="L84" s="236">
        <v>0.24436629645747801</v>
      </c>
    </row>
    <row r="85" spans="1:12" x14ac:dyDescent="0.25">
      <c r="A85" s="237"/>
      <c r="B85" s="246" t="s">
        <v>695</v>
      </c>
      <c r="C85" s="234">
        <v>12000000</v>
      </c>
      <c r="D85" s="235">
        <v>45942500</v>
      </c>
      <c r="E85" s="235">
        <v>205337076</v>
      </c>
      <c r="F85" s="235"/>
      <c r="G85" s="235">
        <v>251279576</v>
      </c>
      <c r="H85" s="235">
        <v>36897000</v>
      </c>
      <c r="I85" s="235">
        <v>112591833</v>
      </c>
      <c r="J85" s="235"/>
      <c r="K85" s="235">
        <v>149488833</v>
      </c>
      <c r="L85" s="236">
        <v>0.59491039972146398</v>
      </c>
    </row>
    <row r="86" spans="1:12" x14ac:dyDescent="0.25">
      <c r="A86" s="237"/>
      <c r="B86" s="246" t="s">
        <v>696</v>
      </c>
      <c r="C86" s="234">
        <v>363587331</v>
      </c>
      <c r="D86" s="235">
        <v>46402928</v>
      </c>
      <c r="E86" s="235">
        <v>317184403</v>
      </c>
      <c r="F86" s="235"/>
      <c r="G86" s="235">
        <v>363587331</v>
      </c>
      <c r="H86" s="235">
        <v>3607370</v>
      </c>
      <c r="I86" s="235">
        <v>34420329</v>
      </c>
      <c r="J86" s="235"/>
      <c r="K86" s="235">
        <v>38027699</v>
      </c>
      <c r="L86" s="236">
        <v>0.10459027517655724</v>
      </c>
    </row>
    <row r="87" spans="1:12" x14ac:dyDescent="0.25">
      <c r="A87" s="237"/>
      <c r="B87" s="246" t="s">
        <v>697</v>
      </c>
      <c r="C87" s="234">
        <v>427014640</v>
      </c>
      <c r="D87" s="235">
        <v>427014640</v>
      </c>
      <c r="E87" s="235"/>
      <c r="F87" s="235"/>
      <c r="G87" s="235">
        <v>427014640</v>
      </c>
      <c r="H87" s="235">
        <v>0</v>
      </c>
      <c r="I87" s="235"/>
      <c r="J87" s="235"/>
      <c r="K87" s="235">
        <v>0</v>
      </c>
      <c r="L87" s="236">
        <v>0</v>
      </c>
    </row>
    <row r="88" spans="1:12" x14ac:dyDescent="0.25">
      <c r="A88" s="237"/>
      <c r="B88" s="246" t="s">
        <v>698</v>
      </c>
      <c r="C88" s="234">
        <v>288749490</v>
      </c>
      <c r="D88" s="235"/>
      <c r="E88" s="235">
        <v>408130617.21039999</v>
      </c>
      <c r="F88" s="235"/>
      <c r="G88" s="235">
        <v>408130617.21039999</v>
      </c>
      <c r="H88" s="235"/>
      <c r="I88" s="235">
        <v>32648894</v>
      </c>
      <c r="J88" s="235"/>
      <c r="K88" s="235">
        <v>32648894</v>
      </c>
      <c r="L88" s="236">
        <v>7.9996189021929717E-2</v>
      </c>
    </row>
    <row r="89" spans="1:12" x14ac:dyDescent="0.25">
      <c r="A89" s="237"/>
      <c r="B89" s="246" t="s">
        <v>699</v>
      </c>
      <c r="C89" s="234">
        <v>181627343.82500005</v>
      </c>
      <c r="D89" s="235">
        <v>167127343.82500005</v>
      </c>
      <c r="E89" s="235">
        <v>30020000</v>
      </c>
      <c r="F89" s="235"/>
      <c r="G89" s="235">
        <v>197147343.82500005</v>
      </c>
      <c r="H89" s="235">
        <v>31159015</v>
      </c>
      <c r="I89" s="235">
        <v>5561334</v>
      </c>
      <c r="J89" s="235"/>
      <c r="K89" s="235">
        <v>36720349</v>
      </c>
      <c r="L89" s="236">
        <v>0.18625840088718218</v>
      </c>
    </row>
    <row r="90" spans="1:12" x14ac:dyDescent="0.25">
      <c r="A90" s="237"/>
      <c r="B90" s="246" t="s">
        <v>700</v>
      </c>
      <c r="C90" s="234">
        <v>1888837624</v>
      </c>
      <c r="D90" s="235">
        <v>47009928.064999998</v>
      </c>
      <c r="E90" s="235">
        <v>920213588</v>
      </c>
      <c r="F90" s="235">
        <v>1064028447</v>
      </c>
      <c r="G90" s="235">
        <v>2031251963.0650001</v>
      </c>
      <c r="H90" s="235">
        <v>6446581</v>
      </c>
      <c r="I90" s="235">
        <v>114635544</v>
      </c>
      <c r="J90" s="235">
        <v>331916393</v>
      </c>
      <c r="K90" s="235">
        <v>452998518</v>
      </c>
      <c r="L90" s="236">
        <v>0.22301443948709382</v>
      </c>
    </row>
    <row r="91" spans="1:12" x14ac:dyDescent="0.25">
      <c r="A91" s="248" t="s">
        <v>701</v>
      </c>
      <c r="B91" s="251"/>
      <c r="C91" s="244">
        <v>11141922382.825001</v>
      </c>
      <c r="D91" s="244">
        <v>733497339.8900001</v>
      </c>
      <c r="E91" s="244">
        <v>9600622035.2103996</v>
      </c>
      <c r="F91" s="244">
        <v>1064028447</v>
      </c>
      <c r="G91" s="244">
        <v>11398147822.100401</v>
      </c>
      <c r="H91" s="244">
        <v>78109966</v>
      </c>
      <c r="I91" s="244">
        <v>2176331496</v>
      </c>
      <c r="J91" s="244">
        <v>331916393</v>
      </c>
      <c r="K91" s="244">
        <v>2586357855</v>
      </c>
      <c r="L91" s="245">
        <v>0.22691036257532912</v>
      </c>
    </row>
    <row r="92" spans="1:12" s="173" customFormat="1" x14ac:dyDescent="0.25">
      <c r="A92" s="252" t="s">
        <v>550</v>
      </c>
      <c r="B92" s="249"/>
      <c r="C92" s="244"/>
      <c r="D92" s="244"/>
      <c r="E92" s="244"/>
      <c r="F92" s="244"/>
      <c r="G92" s="244"/>
      <c r="H92" s="244"/>
      <c r="I92" s="244"/>
      <c r="J92" s="244"/>
      <c r="K92" s="253">
        <v>227773899</v>
      </c>
      <c r="L92" s="254"/>
    </row>
    <row r="93" spans="1:12" x14ac:dyDescent="0.25">
      <c r="A93" s="224" t="s">
        <v>13</v>
      </c>
      <c r="B93" s="225"/>
      <c r="C93" s="255">
        <v>78011667300.620605</v>
      </c>
      <c r="D93" s="255">
        <v>15319374704.289999</v>
      </c>
      <c r="E93" s="255">
        <v>49503186847.341995</v>
      </c>
      <c r="F93" s="255">
        <v>15043887304</v>
      </c>
      <c r="G93" s="255">
        <v>79866448855.631989</v>
      </c>
      <c r="H93" s="255">
        <v>1410366531</v>
      </c>
      <c r="I93" s="255">
        <v>9760376406.0600014</v>
      </c>
      <c r="J93" s="255">
        <v>2981733247</v>
      </c>
      <c r="K93" s="255">
        <v>14380250083.059999</v>
      </c>
      <c r="L93" s="256">
        <v>0.18005370576891425</v>
      </c>
    </row>
  </sheetData>
  <mergeCells count="15">
    <mergeCell ref="H4:H5"/>
    <mergeCell ref="I4:I5"/>
    <mergeCell ref="J4:J5"/>
    <mergeCell ref="K4:K5"/>
    <mergeCell ref="A93:B93"/>
    <mergeCell ref="A1:B2"/>
    <mergeCell ref="A3:B5"/>
    <mergeCell ref="C3:C5"/>
    <mergeCell ref="D3:G3"/>
    <mergeCell ref="H3:K3"/>
    <mergeCell ref="L3:L5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rowBreaks count="1" manualBreakCount="1">
    <brk id="5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8</vt:i4>
      </vt:variant>
    </vt:vector>
  </HeadingPairs>
  <TitlesOfParts>
    <vt:vector size="12" baseType="lpstr">
      <vt:lpstr>Mapa I_ Receitas do Estado</vt:lpstr>
      <vt:lpstr>Mapa II_ Despesas por Economica</vt:lpstr>
      <vt:lpstr>Mapa III_ Despesas por Organica</vt:lpstr>
      <vt:lpstr>Mapa IV_ Despesas por Funções</vt:lpstr>
      <vt:lpstr>'Mapa I_ Receitas do Estado'!Área_de_Impressão</vt:lpstr>
      <vt:lpstr>'Mapa II_ Despesas por Economica'!Área_de_Impressão</vt:lpstr>
      <vt:lpstr>'Mapa III_ Despesas por Organica'!Área_de_Impressão</vt:lpstr>
      <vt:lpstr>'Mapa IV_ Despesas por Funções'!Área_de_Impressão</vt:lpstr>
      <vt:lpstr>'Mapa I_ Receitas do Estado'!Títulos_de_Impressão</vt:lpstr>
      <vt:lpstr>'Mapa II_ Despesas por Economica'!Títulos_de_Impressão</vt:lpstr>
      <vt:lpstr>'Mapa III_ Despesas por Organica'!Títulos_de_Impressão</vt:lpstr>
      <vt:lpstr>'Mapa IV_ Despesas por Funções'!Títulos_de_Impressão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 / DNOCP - Ivanisia Fonseca Fortes</dc:creator>
  <cp:lastModifiedBy>MF / DNOCP - Ivanisia Fonseca Fortes</cp:lastModifiedBy>
  <dcterms:created xsi:type="dcterms:W3CDTF">2023-05-12T11:59:35Z</dcterms:created>
  <dcterms:modified xsi:type="dcterms:W3CDTF">2023-05-12T12:06:57Z</dcterms:modified>
</cp:coreProperties>
</file>