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ecilete.joia\Documents\SERVIÇO CONTABILIDADE PÚBLICA\SCP_DEZ 2019\NÚCLEO CONTAS\Contratos Programas\"/>
    </mc:Choice>
  </mc:AlternateContent>
  <bookViews>
    <workbookView xWindow="0" yWindow="0" windowWidth="28800" windowHeight="11730"/>
  </bookViews>
  <sheets>
    <sheet name="Contrato programa 2º trimestre" sheetId="1" r:id="rId1"/>
  </sheets>
  <definedNames>
    <definedName name="_xlnm._FilterDatabase" localSheetId="0" hidden="1">'Contrato programa 2º trimestre'!$B$2:$Q$164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0" i="1" l="1"/>
  <c r="O172" i="1"/>
  <c r="Q172" i="1" s="1"/>
  <c r="O173" i="1"/>
  <c r="Q173" i="1" s="1"/>
  <c r="O174" i="1"/>
  <c r="Q174" i="1" s="1"/>
  <c r="O175" i="1"/>
  <c r="Q175" i="1" s="1"/>
  <c r="O176" i="1"/>
  <c r="Q176" i="1" s="1"/>
  <c r="P167" i="1"/>
  <c r="P168" i="1"/>
  <c r="P169" i="1"/>
  <c r="P170" i="1"/>
  <c r="P171" i="1"/>
  <c r="P155" i="1"/>
  <c r="P152" i="1"/>
  <c r="P143" i="1"/>
  <c r="P144" i="1"/>
  <c r="O141" i="1"/>
  <c r="Q141" i="1" s="1"/>
  <c r="O132" i="1"/>
  <c r="O133" i="1"/>
  <c r="Q133" i="1" s="1"/>
  <c r="O131" i="1"/>
  <c r="Q131" i="1" s="1"/>
  <c r="O127" i="1"/>
  <c r="Q127" i="1" s="1"/>
  <c r="Q122" i="1"/>
  <c r="Q124" i="1"/>
  <c r="O122" i="1"/>
  <c r="O123" i="1"/>
  <c r="Q123" i="1" s="1"/>
  <c r="O124" i="1"/>
  <c r="Q109" i="1"/>
  <c r="O108" i="1"/>
  <c r="Q108" i="1" s="1"/>
  <c r="O109" i="1"/>
  <c r="Q104" i="1"/>
  <c r="O104" i="1"/>
  <c r="O105" i="1"/>
  <c r="Q105" i="1" s="1"/>
  <c r="O106" i="1"/>
  <c r="Q106" i="1" s="1"/>
  <c r="P99" i="1"/>
  <c r="P100" i="1"/>
  <c r="P101" i="1"/>
  <c r="P102" i="1"/>
  <c r="P103" i="1"/>
  <c r="Q87" i="1"/>
  <c r="O87" i="1"/>
  <c r="Q81" i="1"/>
  <c r="O81" i="1"/>
  <c r="Q79" i="1"/>
  <c r="O79" i="1"/>
  <c r="Q76" i="1"/>
  <c r="O76" i="1"/>
  <c r="Q67" i="1"/>
  <c r="Q68" i="1"/>
  <c r="Q69" i="1"/>
  <c r="Q71" i="1"/>
  <c r="O67" i="1"/>
  <c r="O68" i="1"/>
  <c r="O69" i="1"/>
  <c r="O70" i="1"/>
  <c r="Q70" i="1" s="1"/>
  <c r="O71" i="1"/>
  <c r="Q64" i="1"/>
  <c r="O64" i="1"/>
  <c r="O65" i="1"/>
  <c r="Q65" i="1" s="1"/>
  <c r="Q62" i="1"/>
  <c r="O62" i="1"/>
  <c r="Q59" i="1"/>
  <c r="O58" i="1"/>
  <c r="Q58" i="1" s="1"/>
  <c r="O59" i="1"/>
  <c r="O48" i="1"/>
  <c r="Q48" i="1" s="1"/>
  <c r="O49" i="1"/>
  <c r="Q49" i="1" s="1"/>
  <c r="O50" i="1"/>
  <c r="Q50" i="1" s="1"/>
  <c r="O51" i="1"/>
  <c r="Q51" i="1" s="1"/>
  <c r="O52" i="1"/>
  <c r="Q52" i="1" s="1"/>
  <c r="O53" i="1"/>
  <c r="Q53" i="1" s="1"/>
  <c r="P45" i="1"/>
  <c r="P37" i="1"/>
  <c r="P38" i="1"/>
  <c r="O30" i="1"/>
  <c r="O31" i="1"/>
  <c r="Q31" i="1" s="1"/>
  <c r="O32" i="1"/>
  <c r="Q32" i="1" s="1"/>
  <c r="O33" i="1"/>
  <c r="Q33" i="1" s="1"/>
  <c r="O34" i="1"/>
  <c r="Q34" i="1" s="1"/>
  <c r="Q30" i="1"/>
  <c r="Q6" i="1"/>
  <c r="Q7" i="1"/>
  <c r="Q8" i="1"/>
  <c r="Q9" i="1"/>
  <c r="Q10" i="1"/>
  <c r="O6" i="1"/>
  <c r="O7" i="1"/>
  <c r="O8" i="1"/>
  <c r="O9" i="1"/>
  <c r="O10" i="1"/>
  <c r="O171" i="1" l="1"/>
  <c r="O167" i="1"/>
  <c r="O166" i="1"/>
  <c r="O60" i="1"/>
  <c r="O54" i="1"/>
  <c r="O55" i="1"/>
  <c r="O56" i="1"/>
  <c r="O57" i="1"/>
  <c r="O38" i="1"/>
  <c r="O39" i="1"/>
  <c r="O40" i="1"/>
  <c r="O41" i="1"/>
  <c r="O42" i="1"/>
  <c r="O43" i="1"/>
  <c r="O44" i="1"/>
  <c r="O45" i="1"/>
  <c r="O46" i="1"/>
  <c r="O47" i="1"/>
  <c r="O37" i="1"/>
  <c r="O36" i="1"/>
  <c r="O29" i="1"/>
  <c r="O12" i="1"/>
  <c r="O5" i="1"/>
  <c r="N177" i="1" l="1"/>
  <c r="M177" i="1"/>
  <c r="P177" i="1" s="1"/>
  <c r="J177" i="1"/>
  <c r="I177" i="1"/>
  <c r="Q167" i="1"/>
  <c r="Q168" i="1"/>
  <c r="Q171" i="1"/>
  <c r="Q166" i="1"/>
  <c r="P166" i="1"/>
  <c r="P172" i="1"/>
  <c r="P173" i="1"/>
  <c r="P174" i="1"/>
  <c r="P175" i="1"/>
  <c r="P176" i="1"/>
  <c r="O168" i="1"/>
  <c r="O177" i="1" s="1"/>
  <c r="Q177" i="1" s="1"/>
  <c r="O169" i="1"/>
  <c r="Q169" i="1" s="1"/>
  <c r="O170" i="1"/>
  <c r="Q170" i="1" s="1"/>
  <c r="O142" i="1" l="1"/>
  <c r="Q142" i="1" s="1"/>
  <c r="Q54" i="1"/>
  <c r="O61" i="1"/>
  <c r="Q61" i="1" s="1"/>
  <c r="O63" i="1"/>
  <c r="O66" i="1"/>
  <c r="O72" i="1"/>
  <c r="O73" i="1"/>
  <c r="O74" i="1"/>
  <c r="O75" i="1"/>
  <c r="Q75" i="1" s="1"/>
  <c r="O77" i="1"/>
  <c r="Q77" i="1" s="1"/>
  <c r="O78" i="1"/>
  <c r="Q78" i="1" s="1"/>
  <c r="O80" i="1"/>
  <c r="O82" i="1"/>
  <c r="O83" i="1"/>
  <c r="O84" i="1"/>
  <c r="O85" i="1"/>
  <c r="Q85" i="1" s="1"/>
  <c r="O86" i="1"/>
  <c r="Q86" i="1" s="1"/>
  <c r="O88" i="1"/>
  <c r="O89" i="1"/>
  <c r="O90" i="1"/>
  <c r="O91" i="1"/>
  <c r="O92" i="1"/>
  <c r="O93" i="1"/>
  <c r="Q93" i="1" s="1"/>
  <c r="O94" i="1"/>
  <c r="Q94" i="1" s="1"/>
  <c r="O95" i="1"/>
  <c r="O96" i="1"/>
  <c r="Q96" i="1" s="1"/>
  <c r="O97" i="1"/>
  <c r="O98" i="1"/>
  <c r="O99" i="1"/>
  <c r="O100" i="1"/>
  <c r="O101" i="1"/>
  <c r="Q101" i="1" s="1"/>
  <c r="O102" i="1"/>
  <c r="Q102" i="1" s="1"/>
  <c r="O103" i="1"/>
  <c r="Q103" i="1" s="1"/>
  <c r="O107" i="1"/>
  <c r="Q107" i="1" s="1"/>
  <c r="O110" i="1"/>
  <c r="Q110" i="1" s="1"/>
  <c r="O111" i="1"/>
  <c r="Q111" i="1" s="1"/>
  <c r="O112" i="1"/>
  <c r="O113" i="1"/>
  <c r="O114" i="1"/>
  <c r="O115" i="1"/>
  <c r="Q115" i="1" s="1"/>
  <c r="O116" i="1"/>
  <c r="O117" i="1"/>
  <c r="Q117" i="1" s="1"/>
  <c r="O118" i="1"/>
  <c r="Q118" i="1" s="1"/>
  <c r="O119" i="1"/>
  <c r="O120" i="1"/>
  <c r="O121" i="1"/>
  <c r="Q121" i="1" s="1"/>
  <c r="O125" i="1"/>
  <c r="Q125" i="1" s="1"/>
  <c r="O126" i="1"/>
  <c r="Q126" i="1" s="1"/>
  <c r="O128" i="1"/>
  <c r="O129" i="1"/>
  <c r="Q129" i="1" s="1"/>
  <c r="O130" i="1"/>
  <c r="O134" i="1"/>
  <c r="Q134" i="1" s="1"/>
  <c r="O135" i="1"/>
  <c r="O136" i="1"/>
  <c r="O137" i="1"/>
  <c r="O138" i="1"/>
  <c r="Q138" i="1" s="1"/>
  <c r="O139" i="1"/>
  <c r="O140" i="1"/>
  <c r="Q140" i="1" s="1"/>
  <c r="O143" i="1"/>
  <c r="O144" i="1"/>
  <c r="Q144" i="1" s="1"/>
  <c r="O145" i="1"/>
  <c r="O146" i="1"/>
  <c r="Q146" i="1" s="1"/>
  <c r="O147" i="1"/>
  <c r="O148" i="1"/>
  <c r="Q148" i="1" s="1"/>
  <c r="O149" i="1"/>
  <c r="O150" i="1"/>
  <c r="Q150" i="1" s="1"/>
  <c r="O151" i="1"/>
  <c r="O152" i="1"/>
  <c r="O153" i="1"/>
  <c r="O154" i="1"/>
  <c r="O155" i="1"/>
  <c r="Q155" i="1" s="1"/>
  <c r="O156" i="1"/>
  <c r="Q156" i="1" s="1"/>
  <c r="O157" i="1"/>
  <c r="O158" i="1"/>
  <c r="Q158" i="1" s="1"/>
  <c r="O159" i="1"/>
  <c r="O160" i="1"/>
  <c r="O161" i="1"/>
  <c r="O162" i="1"/>
  <c r="O163" i="1"/>
  <c r="O164" i="1"/>
  <c r="Q164" i="1" s="1"/>
  <c r="Q42" i="1"/>
  <c r="P50" i="1"/>
  <c r="P48" i="1"/>
  <c r="I165" i="1"/>
  <c r="J165" i="1"/>
  <c r="L165" i="1"/>
  <c r="P145" i="1"/>
  <c r="P146" i="1"/>
  <c r="P147" i="1"/>
  <c r="P148" i="1"/>
  <c r="P149" i="1"/>
  <c r="P150" i="1"/>
  <c r="P151" i="1"/>
  <c r="P153" i="1"/>
  <c r="P154" i="1"/>
  <c r="P156" i="1"/>
  <c r="P157" i="1"/>
  <c r="P158" i="1"/>
  <c r="P159" i="1"/>
  <c r="P160" i="1"/>
  <c r="P161" i="1"/>
  <c r="P162" i="1"/>
  <c r="P163" i="1"/>
  <c r="P164" i="1"/>
  <c r="Q143" i="1"/>
  <c r="Q55" i="1"/>
  <c r="Q56" i="1"/>
  <c r="Q57" i="1"/>
  <c r="Q60" i="1"/>
  <c r="Q63" i="1"/>
  <c r="Q66" i="1"/>
  <c r="Q72" i="1"/>
  <c r="Q73" i="1"/>
  <c r="Q74" i="1"/>
  <c r="Q80" i="1"/>
  <c r="Q82" i="1"/>
  <c r="Q83" i="1"/>
  <c r="Q84" i="1"/>
  <c r="Q88" i="1"/>
  <c r="Q89" i="1"/>
  <c r="Q90" i="1"/>
  <c r="Q91" i="1"/>
  <c r="Q92" i="1"/>
  <c r="Q95" i="1"/>
  <c r="Q97" i="1"/>
  <c r="Q98" i="1"/>
  <c r="Q99" i="1"/>
  <c r="Q100" i="1"/>
  <c r="Q112" i="1"/>
  <c r="Q113" i="1"/>
  <c r="Q114" i="1"/>
  <c r="Q116" i="1"/>
  <c r="Q119" i="1"/>
  <c r="Q120" i="1"/>
  <c r="Q128" i="1"/>
  <c r="Q130" i="1"/>
  <c r="Q132" i="1"/>
  <c r="Q135" i="1"/>
  <c r="Q136" i="1"/>
  <c r="Q137" i="1"/>
  <c r="Q139" i="1"/>
  <c r="Q145" i="1"/>
  <c r="Q147" i="1"/>
  <c r="Q149" i="1"/>
  <c r="Q151" i="1"/>
  <c r="Q152" i="1"/>
  <c r="Q153" i="1"/>
  <c r="Q154" i="1"/>
  <c r="Q157" i="1"/>
  <c r="Q159" i="1"/>
  <c r="Q160" i="1"/>
  <c r="Q161" i="1"/>
  <c r="Q162" i="1"/>
  <c r="Q163" i="1"/>
  <c r="P36" i="1"/>
  <c r="P49" i="1"/>
  <c r="P51" i="1"/>
  <c r="P52" i="1"/>
  <c r="P53" i="1"/>
  <c r="P54" i="1"/>
  <c r="P55" i="1"/>
  <c r="P56" i="1"/>
  <c r="P57" i="1"/>
  <c r="P58" i="1"/>
  <c r="P59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104" i="1"/>
  <c r="P105" i="1"/>
  <c r="P106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N165" i="1"/>
  <c r="M165" i="1"/>
  <c r="Q38" i="1"/>
  <c r="Q39" i="1"/>
  <c r="Q40" i="1"/>
  <c r="Q41" i="1"/>
  <c r="Q43" i="1"/>
  <c r="Q44" i="1"/>
  <c r="Q45" i="1"/>
  <c r="Q46" i="1"/>
  <c r="Q47" i="1"/>
  <c r="P39" i="1"/>
  <c r="P40" i="1"/>
  <c r="P41" i="1"/>
  <c r="P42" i="1"/>
  <c r="P43" i="1"/>
  <c r="P44" i="1"/>
  <c r="P46" i="1"/>
  <c r="P47" i="1"/>
  <c r="O165" i="1" l="1"/>
  <c r="Q165" i="1" s="1"/>
  <c r="Q37" i="1"/>
  <c r="Q36" i="1"/>
  <c r="P165" i="1"/>
  <c r="M35" i="1" l="1"/>
  <c r="N35" i="1"/>
  <c r="L35" i="1"/>
  <c r="J35" i="1"/>
  <c r="I35" i="1"/>
  <c r="P31" i="1"/>
  <c r="P32" i="1"/>
  <c r="P33" i="1"/>
  <c r="P34" i="1"/>
  <c r="P30" i="1"/>
  <c r="P29" i="1"/>
  <c r="Q29" i="1"/>
  <c r="P35" i="1" l="1"/>
  <c r="O35" i="1"/>
  <c r="Q35" i="1" s="1"/>
  <c r="I28" i="1"/>
  <c r="P9" i="1" l="1"/>
  <c r="P7" i="1"/>
  <c r="M28" i="1" l="1"/>
  <c r="J27" i="1"/>
  <c r="P27" i="1" s="1"/>
  <c r="J26" i="1"/>
  <c r="P26" i="1" s="1"/>
  <c r="J25" i="1"/>
  <c r="P25" i="1" s="1"/>
  <c r="J24" i="1"/>
  <c r="P24" i="1" s="1"/>
  <c r="J23" i="1"/>
  <c r="O23" i="1" s="1"/>
  <c r="Q23" i="1" s="1"/>
  <c r="J22" i="1"/>
  <c r="O22" i="1" s="1"/>
  <c r="Q22" i="1" s="1"/>
  <c r="J21" i="1"/>
  <c r="O21" i="1" s="1"/>
  <c r="Q21" i="1" s="1"/>
  <c r="J20" i="1"/>
  <c r="O20" i="1" s="1"/>
  <c r="Q20" i="1" s="1"/>
  <c r="J19" i="1"/>
  <c r="O19" i="1" s="1"/>
  <c r="Q19" i="1" s="1"/>
  <c r="J18" i="1"/>
  <c r="P18" i="1" s="1"/>
  <c r="J17" i="1"/>
  <c r="P17" i="1" s="1"/>
  <c r="J16" i="1"/>
  <c r="O16" i="1" s="1"/>
  <c r="Q16" i="1" s="1"/>
  <c r="J15" i="1"/>
  <c r="O15" i="1" s="1"/>
  <c r="Q15" i="1" s="1"/>
  <c r="J14" i="1"/>
  <c r="O14" i="1" s="1"/>
  <c r="Q14" i="1" s="1"/>
  <c r="J13" i="1"/>
  <c r="P13" i="1" s="1"/>
  <c r="J12" i="1"/>
  <c r="P12" i="1" s="1"/>
  <c r="O24" i="1" l="1"/>
  <c r="Q24" i="1" s="1"/>
  <c r="O13" i="1"/>
  <c r="Q13" i="1" s="1"/>
  <c r="P22" i="1"/>
  <c r="P21" i="1"/>
  <c r="P16" i="1"/>
  <c r="P20" i="1"/>
  <c r="P14" i="1"/>
  <c r="P15" i="1"/>
  <c r="P23" i="1"/>
  <c r="J28" i="1"/>
  <c r="P28" i="1" s="1"/>
  <c r="O27" i="1"/>
  <c r="Q27" i="1" s="1"/>
  <c r="P19" i="1"/>
  <c r="O26" i="1"/>
  <c r="Q26" i="1" s="1"/>
  <c r="O18" i="1"/>
  <c r="Q18" i="1" s="1"/>
  <c r="O25" i="1"/>
  <c r="Q25" i="1" s="1"/>
  <c r="O17" i="1"/>
  <c r="Q17" i="1" s="1"/>
  <c r="K5" i="1"/>
  <c r="K11" i="1" l="1"/>
  <c r="Q5" i="1"/>
  <c r="P5" i="1"/>
  <c r="Q12" i="1"/>
  <c r="O28" i="1"/>
  <c r="Q28" i="1" s="1"/>
  <c r="M10" i="1"/>
  <c r="P10" i="1" s="1"/>
  <c r="J11" i="1" l="1"/>
  <c r="M8" i="1" l="1"/>
  <c r="P8" i="1" s="1"/>
  <c r="M11" i="1" l="1"/>
  <c r="I11" i="1"/>
  <c r="L6" i="1"/>
  <c r="P6" i="1" l="1"/>
  <c r="L11" i="1"/>
  <c r="P11" i="1" s="1"/>
  <c r="O11" i="1" l="1"/>
  <c r="Q11" i="1" s="1"/>
</calcChain>
</file>

<file path=xl/sharedStrings.xml><?xml version="1.0" encoding="utf-8"?>
<sst xmlns="http://schemas.openxmlformats.org/spreadsheetml/2006/main" count="1028" uniqueCount="490">
  <si>
    <t xml:space="preserve">Ministério </t>
  </si>
  <si>
    <t>Referência</t>
  </si>
  <si>
    <t>Data de
 Assinatura</t>
  </si>
  <si>
    <t>Entidade</t>
  </si>
  <si>
    <t>Município</t>
  </si>
  <si>
    <t>Tipo</t>
  </si>
  <si>
    <t>Objeto do Projeto</t>
  </si>
  <si>
    <t>Valor Financiado pelo  Ministério</t>
  </si>
  <si>
    <t>Valor Por Pagar</t>
  </si>
  <si>
    <t>% Pago</t>
  </si>
  <si>
    <t>% Por Pagar</t>
  </si>
  <si>
    <t>Câmaras Municipais</t>
  </si>
  <si>
    <t>Porto Novo</t>
  </si>
  <si>
    <t>Sal</t>
  </si>
  <si>
    <t>Organizações da Sociedade Civil (OSC)</t>
  </si>
  <si>
    <t>TOTAL MMAR</t>
  </si>
  <si>
    <t>01/FAP/2023</t>
  </si>
  <si>
    <t>Associação dos Amigos da Natureza</t>
  </si>
  <si>
    <t>“Projeto - Terra Azul -Resiliência e fortalecimento das comunidades costeiras e ribeirinhas das ilhas de Santo Antão e São Vicente</t>
  </si>
  <si>
    <t>São Vicente e Santo Antão</t>
  </si>
  <si>
    <t>São Vicente</t>
  </si>
  <si>
    <t>04/FAP/2023</t>
  </si>
  <si>
    <t>Câmara Municipal de da Ribeira Grande de Santo Antão</t>
  </si>
  <si>
    <t>Santo Antão</t>
  </si>
  <si>
    <t>Financiamento parcial do projeto “Desenvolvimento da fileira de pesca nas zonas de Cruzinha e Sinagoga”.</t>
  </si>
  <si>
    <t>03/FAP/2024</t>
  </si>
  <si>
    <t>3Baias – Associação dos Pescadores e Peixeiras de Santa Catarina do Fogo</t>
  </si>
  <si>
    <t>04/FAP/2024</t>
  </si>
  <si>
    <t>Coopesca - Associação de Pescadores para captura e comercialização de pescado e equipamentos</t>
  </si>
  <si>
    <t>Fibragem de 10 embarcações de pesca</t>
  </si>
  <si>
    <t>Fibragem de 22 embarcações de pesca</t>
  </si>
  <si>
    <t>Maio</t>
  </si>
  <si>
    <t>Santa Catarina - Fogo</t>
  </si>
  <si>
    <t>São Filipe - Fogo</t>
  </si>
  <si>
    <t>05/FAP/2024</t>
  </si>
  <si>
    <t>Câmara Municipal da Boa Vista</t>
  </si>
  <si>
    <t>Sal Rei</t>
  </si>
  <si>
    <t>Aquisição de 5 motociclos elétricos e de 5 malas térmicas</t>
  </si>
  <si>
    <t>Câmara Municipal de São Vicente</t>
  </si>
  <si>
    <t>Santa Catarina</t>
  </si>
  <si>
    <t>São Domingos</t>
  </si>
  <si>
    <t>Arranjo do piso do Cais e área envolvente - fachada posterior do mercado de peixe com colocação de 2 portões em Inox e vedação; Reforço do quebra mar existentes</t>
  </si>
  <si>
    <t>S/R</t>
  </si>
  <si>
    <t>001/DGASP/2024</t>
  </si>
  <si>
    <t>São Salvador do Mundo</t>
  </si>
  <si>
    <t>Organizações de  Sociedade Civil (OSC)</t>
  </si>
  <si>
    <t>Criação de novas áreas arbonizadas. /Conservação do solo e da água/melhorar as condições de vida das comunidades beneficiárias</t>
  </si>
  <si>
    <t>002/DGASP/2024</t>
  </si>
  <si>
    <t>Contribuir para a conservação de solo e de água/ Produção de novas áreas arborizadas</t>
  </si>
  <si>
    <t>003/DGASP/2024</t>
  </si>
  <si>
    <t>Tarrafal</t>
  </si>
  <si>
    <t>Restauração de áreas cobertas por espécies invasores/Conservação de solo e de água/ Melhoria das condições de vida das comunidades beneficiárias</t>
  </si>
  <si>
    <t>004/DGASP/2024</t>
  </si>
  <si>
    <t>Restauração de áreas invadidas pelas plantas de prosopis juliflora/Melhoria das condições de vida das comunidades beneficiárias</t>
  </si>
  <si>
    <t>005/DGASP/2024</t>
  </si>
  <si>
    <t>Ass. Nova Geração da Def. e Áreas Prot. Do Planalto Leste</t>
  </si>
  <si>
    <t>Contribuição para a conservação de solo e água/Restaurar ecossistema</t>
  </si>
  <si>
    <t>006/DGASP/2024</t>
  </si>
  <si>
    <t>007/DGASP/2024</t>
  </si>
  <si>
    <t>Cooperativa Agrop. Djabraba - Coop-Djabraba</t>
  </si>
  <si>
    <t>Brava</t>
  </si>
  <si>
    <t>Restauração de ecossistemas e recarga de aquíferos/Aumento de disponibilidade/oferta de produtos forrageiros e outros produtos agrosilvopastorais</t>
  </si>
  <si>
    <t>008/DGASP/2024</t>
  </si>
  <si>
    <t>Planalto Leste Ribeira Grande Santo Antão</t>
  </si>
  <si>
    <t>Restauração de áreas degradadas</t>
  </si>
  <si>
    <t>009/DGASP/2024</t>
  </si>
  <si>
    <t>Restauração de áreas ocupadas por invasão das plantas de prosopis juliflora/Contribuição para a melhoria das condições ambientais locais</t>
  </si>
  <si>
    <t>010/DGASP/2024</t>
  </si>
  <si>
    <t>Mosteiros - Fogo</t>
  </si>
  <si>
    <t>011/DGASP/2024</t>
  </si>
  <si>
    <t>Restauração de áreas ocupadas por espécies invasoras</t>
  </si>
  <si>
    <t>12/DGASP/2024</t>
  </si>
  <si>
    <t>Restauração de áreas florestais degradadas/Melhoria das condições de vida das comunidades beneficiárias</t>
  </si>
  <si>
    <t>013/DGASP/2024</t>
  </si>
  <si>
    <t>Recuperação de áreas com sistema agroflorestal</t>
  </si>
  <si>
    <t>014/DGASP/2024</t>
  </si>
  <si>
    <t>Associação Agricultores Terra Boa</t>
  </si>
  <si>
    <t>Organizações de  Sociedade Civil OSC</t>
  </si>
  <si>
    <t>Recuperação de áreas invadidas pela prosopis juliflora</t>
  </si>
  <si>
    <t>015/DGASP/2024</t>
  </si>
  <si>
    <t>São Nicolau</t>
  </si>
  <si>
    <t>Restauração das áreas ocupadas pela prosopis juliflora</t>
  </si>
  <si>
    <t>Associação Amigos da Natureza</t>
  </si>
  <si>
    <t>Santo Antão; São Vicente, São Nicolau e Santiago</t>
  </si>
  <si>
    <t>Organização de Sociedade Civil (OSC)</t>
  </si>
  <si>
    <t>TOTAL MAA</t>
  </si>
  <si>
    <t>016/DGPOG/2024</t>
  </si>
  <si>
    <t>Valor Total projeto</t>
  </si>
  <si>
    <t>Santa Cruz</t>
  </si>
  <si>
    <t xml:space="preserve">Camara Municipal </t>
  </si>
  <si>
    <t>Ribeira Brava</t>
  </si>
  <si>
    <t xml:space="preserve">2ª Fase de Reabilitação da Escola Secundária da RBª Brava </t>
  </si>
  <si>
    <t>Reabilitação da Escola Basica de Salinas</t>
  </si>
  <si>
    <t>São Miguel</t>
  </si>
  <si>
    <t>Reabilitação da Escola Básica de Monte Pausada</t>
  </si>
  <si>
    <t>Mosteiros</t>
  </si>
  <si>
    <t>Associaçao Para A Solidariedade E Desenvolvimento Ze Moniz</t>
  </si>
  <si>
    <t>Praia</t>
  </si>
  <si>
    <t>Promoção dos direitos com o principal Objectivo de auxiliar a camada Juvenil</t>
  </si>
  <si>
    <t>Associação Crianças Desfavorecidas</t>
  </si>
  <si>
    <t>Promoção dos direitos com o principal Objectivo de auxiliar Crainças com dificuldades na aprendizagem</t>
  </si>
  <si>
    <t>Grupo Recreativo Desportivo E Cultural Black Panter'S</t>
  </si>
  <si>
    <t>TOTAL ME</t>
  </si>
  <si>
    <t>Associação de Pais e Amigos de Crianças Jovens com Necessidades Especiais – COLMEIA</t>
  </si>
  <si>
    <t>Associação Caboverdiana de Deficientes – ACD</t>
  </si>
  <si>
    <t>Associação Caboverdiana de Surdos – ACS</t>
  </si>
  <si>
    <t>Associação para a Promoção da Inclusão de Mulheres c/ Deficiência  - APIMUD</t>
  </si>
  <si>
    <t>Centro Ortopédico e de Reeducação Funcional – CENORF</t>
  </si>
  <si>
    <t>Comité Paralímpico de Cabo Verde – COPAC</t>
  </si>
  <si>
    <t>Associação de Promoção da Saúde Mental - A Ponte</t>
  </si>
  <si>
    <t>Associação dos Deficientes Visuais – ADEVIC</t>
  </si>
  <si>
    <t>Associação para o Desenvolvimento. e Formação para pessoas de Condições Especiais – ADEF</t>
  </si>
  <si>
    <t>Federação das Associações de Pessoas com deficiência - FECAD</t>
  </si>
  <si>
    <t>Associação de Pai e Amigos de Crianças com NEE - SV - SOLUZ</t>
  </si>
  <si>
    <t>CM da Boa Vista</t>
  </si>
  <si>
    <t>Boa Vista</t>
  </si>
  <si>
    <t>Câmara Municipal da Praia</t>
  </si>
  <si>
    <t>Câmara Municipal de São Salvador do Mundo</t>
  </si>
  <si>
    <t xml:space="preserve"> São Salvador do Mundo</t>
  </si>
  <si>
    <t>Câmara Municipal de Santa Catarina de Santiago</t>
  </si>
  <si>
    <t xml:space="preserve"> Santa Catarina de Santiago</t>
  </si>
  <si>
    <t>Câmara Municipal de São Miguel</t>
  </si>
  <si>
    <t xml:space="preserve"> São Miguel</t>
  </si>
  <si>
    <t>Câmara Municipal de Tarrafal de Santiago</t>
  </si>
  <si>
    <t xml:space="preserve"> Tarrafal de Santiago</t>
  </si>
  <si>
    <t>Câmara Municipal De Sâo Domingos</t>
  </si>
  <si>
    <t xml:space="preserve"> Sâo Domingos</t>
  </si>
  <si>
    <t>Câmara Municipal de Santa Cruz</t>
  </si>
  <si>
    <t xml:space="preserve"> Santa Cruz</t>
  </si>
  <si>
    <t>Câmara Municipal de Ribeira Grande de Santiago</t>
  </si>
  <si>
    <t>Ribeira Grande de Santiago</t>
  </si>
  <si>
    <t>Câmara Municipal de São Lourenço dos Órgãos</t>
  </si>
  <si>
    <t xml:space="preserve"> São Lourenço dos Órgãos</t>
  </si>
  <si>
    <t>Câmara Municipal de Paul</t>
  </si>
  <si>
    <t xml:space="preserve"> Paul</t>
  </si>
  <si>
    <t>Câmara Municipal de Ribeira Grande SA</t>
  </si>
  <si>
    <t xml:space="preserve"> Ribeira Grande SA</t>
  </si>
  <si>
    <t>Câmara Municipal do Porto Novo</t>
  </si>
  <si>
    <t xml:space="preserve"> Porto Novo</t>
  </si>
  <si>
    <t xml:space="preserve"> São Vicente</t>
  </si>
  <si>
    <t>Câmara Municipal de São Filipe Fogo</t>
  </si>
  <si>
    <t xml:space="preserve"> São Filipe Fogo</t>
  </si>
  <si>
    <t>Câmara Municipal do Sal</t>
  </si>
  <si>
    <t xml:space="preserve"> Sal</t>
  </si>
  <si>
    <t>Câmara Municipal dos Mosteiros</t>
  </si>
  <si>
    <t xml:space="preserve"> Mosteiros</t>
  </si>
  <si>
    <t>Câmara Muicipal da Brava</t>
  </si>
  <si>
    <t xml:space="preserve"> Brava</t>
  </si>
  <si>
    <t>Câmara Municipal de Santa Catarina FG</t>
  </si>
  <si>
    <t xml:space="preserve"> Santa Catarina FG</t>
  </si>
  <si>
    <t>Câmara Municipal do Maio</t>
  </si>
  <si>
    <t xml:space="preserve"> Maio</t>
  </si>
  <si>
    <t>Câmara Municipal de Ribeira Brava de SN</t>
  </si>
  <si>
    <t xml:space="preserve"> Ribeira Brava de SN</t>
  </si>
  <si>
    <t>Câmara Municipal do Tarrafal de SN</t>
  </si>
  <si>
    <t>Tarrafal de SN</t>
  </si>
  <si>
    <t>Santa Catarina - ST</t>
  </si>
  <si>
    <t>Tarrafal -ST</t>
  </si>
  <si>
    <t>Ribeira Grande -ST</t>
  </si>
  <si>
    <t>São Lourenço</t>
  </si>
  <si>
    <t>Paul</t>
  </si>
  <si>
    <t>Ribeira Grande</t>
  </si>
  <si>
    <t>20 09 2024</t>
  </si>
  <si>
    <t>São Felipe</t>
  </si>
  <si>
    <t>Liga Nazarena de Solidariedade</t>
  </si>
  <si>
    <t>Associação Projeto Escola de Vida</t>
  </si>
  <si>
    <t>Associação dos Agricultores de Casa de Meio</t>
  </si>
  <si>
    <t>Porto-Novo</t>
  </si>
  <si>
    <t>Associação para Desenvolvimento de São Francisco - ADSF</t>
  </si>
  <si>
    <t>Santiago</t>
  </si>
  <si>
    <t>Associação Regional Pessoas com deficiência, carenciadas e Terceira Idade</t>
  </si>
  <si>
    <t>Associação Agricultores, avicultores e pecuários de Achada Tenda - AGRO-TENDA</t>
  </si>
  <si>
    <t>Tarrafal de Santiago</t>
  </si>
  <si>
    <t>Associação AGRO – Espinho Branco</t>
  </si>
  <si>
    <t>Caritas Diocesana de Mindelo – Diocese de Mindelo</t>
  </si>
  <si>
    <t>OMCV</t>
  </si>
  <si>
    <t>Associação Pilourinho</t>
  </si>
  <si>
    <t>RAMAO</t>
  </si>
  <si>
    <t>Paróquia Santo António - Sal</t>
  </si>
  <si>
    <t>Associação Comunitária para o Desenvolvimento de Ribeirão Chiqueiro</t>
  </si>
  <si>
    <t>Associação Brianda Norte dos Charco</t>
  </si>
  <si>
    <t>Associação Quercus Cabo Verde</t>
  </si>
  <si>
    <t>Associação Cultural, Recreativa e Educativa de Santana- ACRES</t>
  </si>
  <si>
    <t>Ribeira grande ST</t>
  </si>
  <si>
    <t>ACRES</t>
  </si>
  <si>
    <t>Ribeira Grande "Santiago"</t>
  </si>
  <si>
    <t>Associação Abraçar Sal</t>
  </si>
  <si>
    <t>Espargos"Ilha do Sal"</t>
  </si>
  <si>
    <t>Cruz Vermelha de Cabo Verde</t>
  </si>
  <si>
    <t>Lar de Idoso</t>
  </si>
  <si>
    <t>ACATI</t>
  </si>
  <si>
    <t>Mindelo "Ilha de São Vicente"</t>
  </si>
  <si>
    <t>Associação Jardim Amor é vida</t>
  </si>
  <si>
    <t>Achadinha Cima, Praia "Santiago"</t>
  </si>
  <si>
    <t>Associação Comunitária Achada Eugênio Lima- ACAEL</t>
  </si>
  <si>
    <t>Eugénio Lima, Praia "Santiago"</t>
  </si>
  <si>
    <t>Congregação das filhas do sagrado Coração de Maria</t>
  </si>
  <si>
    <t>Achada Baixo, Tarrafal de Santiago "Ilha de Santiago"</t>
  </si>
  <si>
    <t>Fundação Aldeia SOS</t>
  </si>
  <si>
    <t>Associação Novos Amigos</t>
  </si>
  <si>
    <t>Ribeirinha de Craquinha, Mindelo "Ilha de São Vicente"</t>
  </si>
  <si>
    <t>Praia "Santiago"</t>
  </si>
  <si>
    <t>Associação Dragoeiro- Paul</t>
  </si>
  <si>
    <t>Cabo de Ribeira, Paúl "Ilha de Santo Antão"</t>
  </si>
  <si>
    <t>Junta consultiva Igreja do Nazareno Distrito Norte</t>
  </si>
  <si>
    <t xml:space="preserve">Jamaica e Eugénio Lima, Praia "Santiago" </t>
  </si>
  <si>
    <t>Caritas – Diocesana de Santiago</t>
  </si>
  <si>
    <t>Santa Catarina e Praia "Ilha de Santiago</t>
  </si>
  <si>
    <t xml:space="preserve">Irmãs Franciscanas </t>
  </si>
  <si>
    <t>São Filipe "Fogo"</t>
  </si>
  <si>
    <t>Associação das Igrejas Adventistas do Sétimo Dia</t>
  </si>
  <si>
    <t>Ilha de Santiago</t>
  </si>
  <si>
    <t>Associação Desenvolvimento Fonte Lima</t>
  </si>
  <si>
    <t>Achada Carreira, Tarrafal "Santiago"</t>
  </si>
  <si>
    <t>Associação Lar e residência sénior São Francisco Xavier</t>
  </si>
  <si>
    <t>Achada São Flipe, Praia "Ilha de Santiago"</t>
  </si>
  <si>
    <t>São Lourenço dos Órgãos</t>
  </si>
  <si>
    <t xml:space="preserve">Ribeira Brava </t>
  </si>
  <si>
    <t>Boavista</t>
  </si>
  <si>
    <t>Paúl</t>
  </si>
  <si>
    <t xml:space="preserve">Santa Catarina </t>
  </si>
  <si>
    <t>São Filipe</t>
  </si>
  <si>
    <t>Ministério Familia, inclusão e desenvolvimento Social</t>
  </si>
  <si>
    <t>Ministério  Educação</t>
  </si>
  <si>
    <t>Ministério Agricultura Ambiente</t>
  </si>
  <si>
    <t xml:space="preserve"> Ministério Mar</t>
  </si>
  <si>
    <t>03/ME/2023  </t>
  </si>
  <si>
    <t>05/ME/2023  </t>
  </si>
  <si>
    <t>04/ME/2023  </t>
  </si>
  <si>
    <t>01/ME/2024</t>
  </si>
  <si>
    <t>02/ME/2024</t>
  </si>
  <si>
    <t>03/ME/2024</t>
  </si>
  <si>
    <t>01/MFIDS/2024 -  PIPNE</t>
  </si>
  <si>
    <t>02/MFIDS/2024 - PIPNE</t>
  </si>
  <si>
    <t>04/MFIDS/2024 - PIPNE</t>
  </si>
  <si>
    <t>03/MFIDS/2024 - PIPNE</t>
  </si>
  <si>
    <t>05/MFIDS/2024 - PIPNE</t>
  </si>
  <si>
    <t>06/MFIDS/2024 - PIPNE</t>
  </si>
  <si>
    <t>07/MFIDS/2024 - PIPNE</t>
  </si>
  <si>
    <t>08/MFIDS/2024 - PIPNE</t>
  </si>
  <si>
    <t>09/MFIDS/2024 - PIPNE</t>
  </si>
  <si>
    <t>10/MFIDS/2024 - PIPNE</t>
  </si>
  <si>
    <t>11/MFIDS/2024- PIPNE</t>
  </si>
  <si>
    <t>12/MFIDS/2024 - PIPNE</t>
  </si>
  <si>
    <t>OSC - Financiamento do Tesouro</t>
  </si>
  <si>
    <t>Planos de actividades para funcionamento</t>
  </si>
  <si>
    <t>CM - Financiamento do Tesouro</t>
  </si>
  <si>
    <t>Melhoria das Condições de vida da pessoa idosa.</t>
  </si>
  <si>
    <t>Promoção de Cuidados às Pessoas em Situção de Dependência Extrema</t>
  </si>
  <si>
    <t>Reforço alimentar e das despesas de funcionamento dos Centros de Dia de Alto São Tomé, Berlim e Cirio- Rª das Patas.</t>
  </si>
  <si>
    <t>Assistência Social á População Pobre</t>
  </si>
  <si>
    <t>Viver com equidade</t>
  </si>
  <si>
    <t>subvenção financeira para apoio integral ás familias</t>
  </si>
  <si>
    <t>São Miguel Valoriza-Apoio Social</t>
  </si>
  <si>
    <t>Apoios às actividades sociais no concelho do Tarrafal</t>
  </si>
  <si>
    <t>Reforço das ações de Promoção e Integração Social</t>
  </si>
  <si>
    <t>Construção de Casas de Banho para Pessoas Idosas</t>
  </si>
  <si>
    <t>Assistencia Social á População Pobre</t>
  </si>
  <si>
    <t>Melhoria de condições de vida das famílias  vulneráveis</t>
  </si>
  <si>
    <t>Apoios Integral ás Famílias Vulneraveis</t>
  </si>
  <si>
    <t>Apoio a atividades sociais no concelho da Ribeira Grande SA</t>
  </si>
  <si>
    <t>Apoios ás Atividades Sociais no Municipio do Porto Novo</t>
  </si>
  <si>
    <t>Juntos na Promoção da Inclusão Social das Familias mais Vulneráveis da Ilha de São Vicente</t>
  </si>
  <si>
    <t>Acesso à àgua, Energia e Saneamento</t>
  </si>
  <si>
    <t>Apoios Integral ás Famílias</t>
  </si>
  <si>
    <t>Reabilitação de Moradias</t>
  </si>
  <si>
    <t>Reabilitar para Dignificar</t>
  </si>
  <si>
    <t>Promoção e Sensibilização das raças melhoradas</t>
  </si>
  <si>
    <t>Apoio às atividades sociais na ilha do Maio</t>
  </si>
  <si>
    <t>Intervenção e Assistencia Social no Municipio da Ribeira Brava</t>
  </si>
  <si>
    <t>Assistencia Social à População Pobre</t>
  </si>
  <si>
    <t>Apoios Integral ás Famílias- Reforço de Programa de Apoio a actividade Geradora de Rendimento(AGR)</t>
  </si>
  <si>
    <t>Subvenção Financeira - Acesso e adequação de equipamentos P.E</t>
  </si>
  <si>
    <t>Plantar a árvore do futuro</t>
  </si>
  <si>
    <t>Subvenção- Pré- escolar</t>
  </si>
  <si>
    <t>Acesso P-E, Reabilitação do jardim Infantil de Variante Monte Pausada</t>
  </si>
  <si>
    <t>Subvenção Financeira para Acesso ao Pré escolar</t>
  </si>
  <si>
    <t>Requalificação de jardim infantil Alto Matinho</t>
  </si>
  <si>
    <t>Construção de jardim de Infantil de Calabaceira Ribeira Grande - ST</t>
  </si>
  <si>
    <t>Aquisição de mobiliários para os Jardins infantis</t>
  </si>
  <si>
    <t>Subvenção Pré-escolar do Paúl</t>
  </si>
  <si>
    <t>Pré-escolar, Um Direito de todas as criancinhas</t>
  </si>
  <si>
    <t>Jardim Infantil Disney</t>
  </si>
  <si>
    <t>Reabilitação de jardim infantil "Os pastorzinhos"</t>
  </si>
  <si>
    <t>Aquisição de equipamentos para jardins infantil</t>
  </si>
  <si>
    <t xml:space="preserve">Sustentabilidade Financeira dos Jardins de infância na Ilha de Maio </t>
  </si>
  <si>
    <t>GESTÃO DO JARDIM - O Ninho - Funcionamento/ Duodécimos</t>
  </si>
  <si>
    <t>GESTÃO DO JARDIM - Daniel Monteiro- Funcionamento/ Duodécimos</t>
  </si>
  <si>
    <t>GESTÃO DO JARDIM -Amilcar Cabral- Funcionamento/ Duodécimos</t>
  </si>
  <si>
    <t>GESTÃO DO JARDIM -Flores de Mindelo- Funcionamento/ Duodécimos</t>
  </si>
  <si>
    <t>GESTÃO DO JARDIM -Mundo Infantil- Funcionamento/ Duodécimos</t>
  </si>
  <si>
    <t>APOIO MEDIANTE CP</t>
  </si>
  <si>
    <t>GESTÃO DO JARDIM -Flores de São Filipe- Funcionamento/ Duodécimos</t>
  </si>
  <si>
    <t>GESTÃO DO JARDIM -Sorriso- Funcionamento/ Duodécimos</t>
  </si>
  <si>
    <t>GESTÃO DO JARDIM -Gulbenkian- Funcionamento/ Duodécimos</t>
  </si>
  <si>
    <t>Jardim Infantil Espaço Safende</t>
  </si>
  <si>
    <t>Empoderamento as 20 Famílias de baixa renda chefiadas por mulheres nas comunidades de fundo de alto Glória, Eugénio Lima e Alto Pensamento.</t>
  </si>
  <si>
    <t>Agricultura Sustentável</t>
  </si>
  <si>
    <t>Exploração Avícola</t>
  </si>
  <si>
    <t>Duas Causas Uma Ação Cuidemos do que é Nosso</t>
  </si>
  <si>
    <t>Promoção de Atividades Geradoras de Rendimento</t>
  </si>
  <si>
    <t>Atividade Gerador de Rendimento - Agro - Espinho Branco</t>
  </si>
  <si>
    <t xml:space="preserve">Capacitação em Recolha e Conservação de Pasto </t>
  </si>
  <si>
    <t>Unídos na Inclusão das Mulheres Vulnéraveis.</t>
  </si>
  <si>
    <t>Mulher Africana Empreendedora (MAE)</t>
  </si>
  <si>
    <t>Empoderamento de Mulheres do Litoral: Promoção de Atividade Geradora de Rendimento- Fase II.</t>
  </si>
  <si>
    <t xml:space="preserve">Elas Com reação </t>
  </si>
  <si>
    <t>Reforço das Competência Técnicas e Inclusão produtiva de 9 Mulheres Chefes de Família de Ribeirão Chiqueiro.</t>
  </si>
  <si>
    <t>Construção de pocilgas e criação de raças melhoradas.</t>
  </si>
  <si>
    <t>Agricultura  sustentável e ecológica - Uma família uma fonte de rendimento.</t>
  </si>
  <si>
    <t>Reforço das Capacidades de 10 empreendedoras do Municipio de Ribeira Grande de Santiago com iniciativas informais e/ou desempregadas.</t>
  </si>
  <si>
    <t>Nasci para Ser +</t>
  </si>
  <si>
    <t>Proporcionando Cuidados para Melhorar as condições de vida dos Idosos carenciados</t>
  </si>
  <si>
    <t xml:space="preserve">Requalificação do pavimento no edificio da Creche Jardim Amor é vida </t>
  </si>
  <si>
    <t>Nos Mas Grande</t>
  </si>
  <si>
    <t xml:space="preserve">Parque Infantil </t>
  </si>
  <si>
    <t>Educando e Apreendendo: Centro de Atividades Lúdico e Pedagogicas do Centro Social SOS</t>
  </si>
  <si>
    <t>2ª Fase do Projeto "Inclusão Social e Garantia de Direitos"</t>
  </si>
  <si>
    <t>Implementação de Jardins Infantis em Jamaica e Achada Eugénio Lima</t>
  </si>
  <si>
    <t>Por um Municipio socialmente justo e inclusivo</t>
  </si>
  <si>
    <t xml:space="preserve">Feliz Idade </t>
  </si>
  <si>
    <t>CUIDADOS</t>
  </si>
  <si>
    <t>Apetrechamento e Abertura de Jardins Infantis na Ilha de Santiago</t>
  </si>
  <si>
    <t xml:space="preserve">Nos Guentis Grande em Movimento - Convivência e Mobilidade </t>
  </si>
  <si>
    <t>Mãos Que Cuidam</t>
  </si>
  <si>
    <t xml:space="preserve">Municipalização das competencias em matéria  de Familia e Inclusão Social </t>
  </si>
  <si>
    <t>03/MFIDS/2024- PIPNE</t>
  </si>
  <si>
    <t>38/MFIDS/2024 - PIPNE</t>
  </si>
  <si>
    <t>37/MFIDS/2024 - PIPNE</t>
  </si>
  <si>
    <t>28/MFIDS/2024 - AIF</t>
  </si>
  <si>
    <t>39/MFIDS/2024 - PIPNE</t>
  </si>
  <si>
    <t>14/MFIDS/2024 - AIF</t>
  </si>
  <si>
    <t>15/MFIDS/2024 - AIF</t>
  </si>
  <si>
    <t>19/MFIDS/2024 - AIF</t>
  </si>
  <si>
    <t>13/MFIDS/2024 - AIF</t>
  </si>
  <si>
    <t>11/MFIDS/2024 - AIF</t>
  </si>
  <si>
    <t>09/MFIDS/2024 - AIF</t>
  </si>
  <si>
    <t>31/MFIDS/2024 - AIF</t>
  </si>
  <si>
    <t>12/MFIDS/2024 - AIF</t>
  </si>
  <si>
    <t xml:space="preserve">03/MFIDS/2024 - AIF </t>
  </si>
  <si>
    <t xml:space="preserve">04/MFIDS/2024 - AIF </t>
  </si>
  <si>
    <t>05/MFIDS/2024 - AIF</t>
  </si>
  <si>
    <t>07/MFIDS/2024 - AIF</t>
  </si>
  <si>
    <t>10/MFIDS/2024 - AIF</t>
  </si>
  <si>
    <t>65/DGPOG/MFIDS/2024</t>
  </si>
  <si>
    <t>66/DGPOG/MFIDS/2024</t>
  </si>
  <si>
    <t>23 - GAPE - DGPOG/MFIDS/2024</t>
  </si>
  <si>
    <t>16/MFIDS/2024 - AIF</t>
  </si>
  <si>
    <t>17/MFIDS/2024 - AIF</t>
  </si>
  <si>
    <t>18/MFIDS/2024 - AIF</t>
  </si>
  <si>
    <t>29/MFIDS/2024 - AIF</t>
  </si>
  <si>
    <t>30/MFIDS/2024 - AIF</t>
  </si>
  <si>
    <t>32/MFIDS/2024 - AIF</t>
  </si>
  <si>
    <t>33/MFIDS/2024 - AIF</t>
  </si>
  <si>
    <t>34/MFIDS/2024 - AIF</t>
  </si>
  <si>
    <t>32 - GAPE - DGPOG/MFIDS/2024</t>
  </si>
  <si>
    <t>33 - GAPE - DGPOG/MFIDS/2024</t>
  </si>
  <si>
    <t>35 - GAPE - DGPOG/MFIDS/2024</t>
  </si>
  <si>
    <t>37 - GAPE - DGPOG/MFIDS/2024</t>
  </si>
  <si>
    <t>34 - GAPE - DGPOG/MFIDS/2024</t>
  </si>
  <si>
    <t>29 - GAPE - DGPOG/MFIDS/2024</t>
  </si>
  <si>
    <t>27 - GAPE - DGPOG/MFIDS/2024</t>
  </si>
  <si>
    <t>77 - GAPE - DGPOG/MFIDS/2024</t>
  </si>
  <si>
    <t>72/DGPOG/MFIDS/2024</t>
  </si>
  <si>
    <t>47/DGPOG/MFIDS/2024</t>
  </si>
  <si>
    <t>/DGPOG/MFIDS/2024</t>
  </si>
  <si>
    <t>46/DGPOG/MFIDS/2024</t>
  </si>
  <si>
    <t>45/DGPOG/MFIDS/2024</t>
  </si>
  <si>
    <t>41/DGPOG/MFIDS/2024</t>
  </si>
  <si>
    <t>50/DGPOG/MFIDS/2024</t>
  </si>
  <si>
    <t>53/DGPOG/MFIDS/2024</t>
  </si>
  <si>
    <t>52/DGPOG/MFIDS/2024</t>
  </si>
  <si>
    <t>43/DGPOG/MFIDS/2024</t>
  </si>
  <si>
    <t>42/DGPOG/MFIDS/2024</t>
  </si>
  <si>
    <t>48/DGPOG/MFIDS/2024</t>
  </si>
  <si>
    <t>40/DGPOG/MFIDS/2024</t>
  </si>
  <si>
    <t>54/DGPOG/MFIDS/2024</t>
  </si>
  <si>
    <t>69/DGPOG/MFIDS/2024</t>
  </si>
  <si>
    <t>63/DGPOG/MFIDS/2024</t>
  </si>
  <si>
    <t>57/DGPOG/MFIDS/2024</t>
  </si>
  <si>
    <t>56/DGPOG/MFIDS/2024</t>
  </si>
  <si>
    <t>59/DGPOG/MFIDS/2024</t>
  </si>
  <si>
    <t>58/DGPOG/MFIDS/2024</t>
  </si>
  <si>
    <t>62/DGPOG/MFIDS/2024</t>
  </si>
  <si>
    <t>61/DGPOG/MFIDS/2024</t>
  </si>
  <si>
    <t>60/DGPOG/MFIDS/2024</t>
  </si>
  <si>
    <t>64/DGPOG/MFIDS/2024</t>
  </si>
  <si>
    <t>70/DGPOG/MFIDS/2024</t>
  </si>
  <si>
    <t>67/DGPOG/MFIDS/2024</t>
  </si>
  <si>
    <t>71/DGPOG/MFIDS/2024</t>
  </si>
  <si>
    <t>36 - GAPE - DGPOG/MFIDS/2024</t>
  </si>
  <si>
    <t>26 - GAPE - DGPOG/MFIDS/2024</t>
  </si>
  <si>
    <t>31 - GAPE - DGPOG/MFIDS/2024</t>
  </si>
  <si>
    <t>Câmara Municipal de Ribeira Grande - SA</t>
  </si>
  <si>
    <t>Câmara Municipal da Brava</t>
  </si>
  <si>
    <t>Câmara Municipal do Ribeira Brava - SN</t>
  </si>
  <si>
    <t>Câmara Municipal do São Vicente</t>
  </si>
  <si>
    <t>Câmara Municipal do São Filipe do Fogo</t>
  </si>
  <si>
    <t>Câmara Municipal do São Salvador do Mundo</t>
  </si>
  <si>
    <t>Câmara Municipal do Tarrafal de Santiago</t>
  </si>
  <si>
    <t>Câmara Municipal do Santa Catarina de Santiago</t>
  </si>
  <si>
    <t>Câmara Municipal do São Lourenço dos Órgãos</t>
  </si>
  <si>
    <t>Câmara Municipal do Ribeira Brava SN</t>
  </si>
  <si>
    <t>Câmara Municipal do Ribeira Grande de Santiago</t>
  </si>
  <si>
    <t>Câmara Municipal do Boavista</t>
  </si>
  <si>
    <t>Câmara Municipal do Santa Cruz</t>
  </si>
  <si>
    <t>Câmara Municipal do Mosteiros</t>
  </si>
  <si>
    <t>Câmara Municipal do Paúl</t>
  </si>
  <si>
    <t>Câmara Municipal do São Domingos</t>
  </si>
  <si>
    <t>Câmara Municipal do Santa Catarina FG</t>
  </si>
  <si>
    <t>Câmara Municipal do Praia</t>
  </si>
  <si>
    <t>Câmara Municipal do São Miguel</t>
  </si>
  <si>
    <t>Câmara Municipal do Brava</t>
  </si>
  <si>
    <t>Câmara Municipal do Ribeira Grande de SA</t>
  </si>
  <si>
    <t>Câmara Municipal do São Filipe FG</t>
  </si>
  <si>
    <t>55/DGPOG/MFIDS/2024</t>
  </si>
  <si>
    <t>Plataforma Das Onganizações Da Sociedade Civil De Cabo Verde</t>
  </si>
  <si>
    <t>TOTAL MFIDS</t>
  </si>
  <si>
    <t>Aliança para o Direito Humano Alimentação adequada e Iniciativa de Empoderamento de Jovens Mulheres Rurais</t>
  </si>
  <si>
    <t>Empoderamento as 20 Famílias de baixa renda chefiadas por mulheres nas comunidades de fundo de alto Glória, Eugénio Lima e Alto Pensamento</t>
  </si>
  <si>
    <t>Valor Pago</t>
  </si>
  <si>
    <t>Câmara Municipal da Ribeira Brava</t>
  </si>
  <si>
    <t>Associação Agrop. Desenv. De Queimadas</t>
  </si>
  <si>
    <t>Associação Conservação da Biodiversidade - BiFlores</t>
  </si>
  <si>
    <t>Associação Agric. Pecu. E Avic. S. L. O. AGRO-ORGÃOS</t>
  </si>
  <si>
    <t>Associação Desenv. Comunitário do Planalto</t>
  </si>
  <si>
    <t>Associação Promoção de Desenv. De Montinho</t>
  </si>
  <si>
    <t>Associação Comunitária Amibarreiro - ACAB</t>
  </si>
  <si>
    <t>Associação Luz Viva da Comunidade de Lagos - ALVCL</t>
  </si>
  <si>
    <t>Associação Mulheres de Lagos da Ribeira das Patas</t>
  </si>
  <si>
    <t>Associação Agrop. Calhau Madeiral</t>
  </si>
  <si>
    <t>Associação Agric.Avic.Pecu. Achada Tenda (Agro Tenda)</t>
  </si>
  <si>
    <t>Associação Desenv. Integrado de Librão de Eng. (ADILE)</t>
  </si>
  <si>
    <t>Associação Agric. Pecu. A Avic. De Picos AGRO-PICOS</t>
  </si>
  <si>
    <t>Federação Cabo-Verdeana De Halterofilismo</t>
  </si>
  <si>
    <t>Federação Caboverdiana De Andebol</t>
  </si>
  <si>
    <t>Federação Caboverdiana De Futebol</t>
  </si>
  <si>
    <t xml:space="preserve">Federação Caboverdiana De  Basquetebol </t>
  </si>
  <si>
    <t>Federação Caboverdiana De   Boxe</t>
  </si>
  <si>
    <t>Forças Armada de Cabo Verde</t>
  </si>
  <si>
    <t>CP 01/IDJ/2025</t>
  </si>
  <si>
    <t>CP 02/IDJ/2025</t>
  </si>
  <si>
    <t>CP 03/IDJ/2025</t>
  </si>
  <si>
    <t>CP 04/IDJ/2025</t>
  </si>
  <si>
    <t>CP 06/IDJ/2025</t>
  </si>
  <si>
    <t>CP 05/IDJ/2025</t>
  </si>
  <si>
    <t>Financiamento das Atividades Desportiva Desenvolvida pela Federação no ano 2025</t>
  </si>
  <si>
    <t>Preparação e Partecipação da Seleção Sénior Mascolino, no Mundial de Andebol 2025</t>
  </si>
  <si>
    <t>Financiamento das Atividades Desportiva Desenvolvida pela Forças Armada CV 2025</t>
  </si>
  <si>
    <t>Federação Cabo-Verdeana De Xadrez</t>
  </si>
  <si>
    <t>Federação Caboverdiana De Ciclismo</t>
  </si>
  <si>
    <t>Federação Caboverdiana De Karate</t>
  </si>
  <si>
    <t>Federação Caboverdiana De  Atletismo</t>
  </si>
  <si>
    <t>CP 23/IDJ/2024</t>
  </si>
  <si>
    <t>CP 03/IDJ/2024</t>
  </si>
  <si>
    <t>CP 19/IDJ/2024</t>
  </si>
  <si>
    <t>CP  24/IDJ/2024</t>
  </si>
  <si>
    <t>Financiamento das Atividades Desportiva Desenvolvida pela Federação no ano 2024</t>
  </si>
  <si>
    <t>Preparação e Partecipação da Seleção Sénior Mascolino, no Mundial de Andebol 2024</t>
  </si>
  <si>
    <t>TOTAL IDJ</t>
  </si>
  <si>
    <t xml:space="preserve">Implementação de projetos em matéria  de Familia e Inclusão Social </t>
  </si>
  <si>
    <t>Instituto Do Desporto e da Juventude</t>
  </si>
  <si>
    <t>Nacional</t>
  </si>
  <si>
    <t xml:space="preserve"> AFETAÇÃO DE RECURSOS  ÀS FAMILIAS DE BAIXO RENDIMENTO - JARDINS DA FUNDAÇÃO CABOVERDIANO DE SOLIDARIEDADE - GAPE</t>
  </si>
  <si>
    <t>REFORÇO DAS COMPETENCIAS DO SETOR DA INCLUSÃO SOCIAL DGPOG/MFIDS/2023</t>
  </si>
  <si>
    <t>REFORÇO DAS COMPETENCIAS DO SETOR DA INCLUSÃO SOCIAL DGPOG/MFIDS/2024</t>
  </si>
  <si>
    <t>REFORÇO DAS COMPETENCIAS DO SETOR DA INCLUSÃO SOCIAL DGPOG/MFIDS/2025</t>
  </si>
  <si>
    <t>REFORÇO DAS COMPETENCIAS DO SETOR DA INCLUSÃO SOCIAL DGPOG/MFIDS/2026</t>
  </si>
  <si>
    <t>REFORÇO DAS COMPETENCIAS DO SETOR DA INCLUSÃO SOCIAL DGPOG/MFIDS/2027</t>
  </si>
  <si>
    <t>REFORÇO DAS COMPETENCIAS DO SETOR DA INCLUSÃO SOCIAL DGPOG/MFIDS/2028</t>
  </si>
  <si>
    <t>REFORÇO DAS COMPETENCIAS DO SETOR DA INCLUSÃO SOCIAL DGPOG/MFIDS/2029</t>
  </si>
  <si>
    <t>REFORÇO DAS COMPETENCIAS DO SETOR DA INCLUSÃO SOCIAL DGPOG/MFIDS/2030</t>
  </si>
  <si>
    <t>REFORÇO DAS COMPETENCIAS DO SETOR DA INCLUSÃO SOCIAL DGPOG/MFIDS/2031</t>
  </si>
  <si>
    <t>REFORÇO DAS COMPETENCIAS DO SETOR DA INCLUSÃO SOCIAL DGPOG/MFIDS/2032</t>
  </si>
  <si>
    <t>REFORÇO DAS COMPETENCIAS DO SETOR DA INCLUSÃO SOCIAL DGPOG/MFIDS/2033</t>
  </si>
  <si>
    <t>REFORÇO DAS COMPETENCIAS DO SETOR DA INCLUSÃO SOCIAL DGPOG/MFIDS/2034</t>
  </si>
  <si>
    <t>REFORÇO DAS COMPETENCIAS DO SETOR DA INCLUSÃO SOCIAL DGPOG/MFIDS/2035</t>
  </si>
  <si>
    <t>REFORÇO DAS COMPETENCIAS DO SETOR DA INCLUSÃO SOCIAL DGPOG/MFIDS/2036</t>
  </si>
  <si>
    <t>REFORÇO DAS COMPETENCIAS DO SETOR DA INCLUSÃO SOCIAL DGPOG/MFIDS/2037</t>
  </si>
  <si>
    <t>REFORÇO DAS COMPETENCIAS DO SETOR DA INCLUSÃO SOCIAL DGPOG/MFIDS/2038</t>
  </si>
  <si>
    <t>REFORÇO DAS COMPETENCIAS DO SETOR DA INCLUSÃO SOCIAL DGPOG/MFIDS/2039</t>
  </si>
  <si>
    <t>REFORÇO DAS COMPETENCIAS DO SETOR DA INCLUSÃO SOCIAL DGPOG/MFIDS/2040</t>
  </si>
  <si>
    <t>REFORÇO DAS COMPETENCIAS DO SETOR DA INCLUSÃO SOCIAL DGPOG/MFIDS/2041</t>
  </si>
  <si>
    <t>REFORÇO DAS COMPETENCIAS DO SETOR DA INCLUSÃO SOCIAL DGPOG/MFIDS/2042</t>
  </si>
  <si>
    <t>REFORÇO DAS COMPETENCIAS DO SETOR DA INCLUSÃO SOCIAL DGPOG/MFIDS/2043</t>
  </si>
  <si>
    <t>REFORÇO DAS COMPETENCIAS DO SETOR DA INCLUSÃO SOCIAL DGPOG/MFIDS/2044</t>
  </si>
  <si>
    <t xml:space="preserve"> CONTRATOS-PROGRAMA 
Enquadramento: disposto no  artigo 81º e artigo 82º do decreto-Lei nº61/2024,  de 31 de dezembro</t>
  </si>
  <si>
    <r>
      <t xml:space="preserve">Associação das Famílias e Amigos de Crianças com Paralisia Cerebral - </t>
    </r>
    <r>
      <rPr>
        <sz val="12"/>
        <rFont val="Calibri"/>
        <family val="2"/>
        <scheme val="minor"/>
      </rPr>
      <t>ACARINHAR</t>
    </r>
  </si>
  <si>
    <r>
      <t xml:space="preserve">  </t>
    </r>
    <r>
      <rPr>
        <sz val="12"/>
        <rFont val="Calibri"/>
        <family val="2"/>
        <scheme val="minor"/>
      </rPr>
      <t>Escola, o meu segundo lar</t>
    </r>
  </si>
  <si>
    <r>
      <t>  </t>
    </r>
    <r>
      <rPr>
        <sz val="12"/>
        <rFont val="Calibri"/>
        <family val="2"/>
        <scheme val="minor"/>
      </rPr>
      <t xml:space="preserve"> </t>
    </r>
    <r>
      <rPr>
        <sz val="12"/>
        <color rgb="FF000000"/>
        <rFont val="Calibri"/>
        <family val="2"/>
        <scheme val="minor"/>
      </rPr>
      <t>Reforço da Capacidade de Resposta do Lar de Idosos de Cruz Vermmelha do Tarrafal- Ilha do São Nicolau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</si>
</sst>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rgb="FF000000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8">
    <xf numFmtId="0" fontId="0" fillId="0" borderId="0" xfId="0"/>
    <xf numFmtId="0" fontId="2" fillId="3" borderId="8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2" fontId="4" fillId="3" borderId="27" xfId="0" applyNumberFormat="1" applyFont="1" applyFill="1" applyBorder="1" applyAlignment="1">
      <alignment horizontal="center" vertical="center" wrapText="1"/>
    </xf>
    <xf numFmtId="2" fontId="4" fillId="3" borderId="23" xfId="0" applyNumberFormat="1" applyFont="1" applyFill="1" applyBorder="1" applyAlignment="1">
      <alignment horizontal="center" vertical="center" wrapText="1"/>
    </xf>
    <xf numFmtId="2" fontId="4" fillId="3" borderId="29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/>
    </xf>
    <xf numFmtId="1" fontId="4" fillId="3" borderId="14" xfId="0" applyNumberFormat="1" applyFont="1" applyFill="1" applyBorder="1" applyAlignment="1">
      <alignment horizontal="center" vertical="center" wrapText="1"/>
    </xf>
    <xf numFmtId="1" fontId="4" fillId="3" borderId="16" xfId="0" applyNumberFormat="1" applyFont="1" applyFill="1" applyBorder="1" applyAlignment="1">
      <alignment horizontal="center" vertical="center" wrapText="1"/>
    </xf>
    <xf numFmtId="2" fontId="4" fillId="3" borderId="5" xfId="0" applyNumberFormat="1" applyFont="1" applyFill="1" applyBorder="1" applyAlignment="1">
      <alignment horizontal="center" vertical="center" wrapText="1"/>
    </xf>
    <xf numFmtId="2" fontId="4" fillId="3" borderId="26" xfId="0" applyNumberFormat="1" applyFont="1" applyFill="1" applyBorder="1" applyAlignment="1">
      <alignment horizontal="center" vertical="center" wrapText="1"/>
    </xf>
    <xf numFmtId="2" fontId="4" fillId="3" borderId="33" xfId="0" applyNumberFormat="1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/>
    </xf>
    <xf numFmtId="3" fontId="3" fillId="0" borderId="23" xfId="0" applyNumberFormat="1" applyFont="1" applyFill="1" applyBorder="1" applyAlignment="1">
      <alignment horizontal="center" vertical="center" wrapText="1"/>
    </xf>
    <xf numFmtId="3" fontId="3" fillId="0" borderId="28" xfId="0" applyNumberFormat="1" applyFont="1" applyFill="1" applyBorder="1" applyAlignment="1">
      <alignment horizontal="center" vertical="center" wrapText="1"/>
    </xf>
    <xf numFmtId="2" fontId="4" fillId="0" borderId="23" xfId="0" applyNumberFormat="1" applyFont="1" applyFill="1" applyBorder="1" applyAlignment="1">
      <alignment horizontal="center" vertical="center" wrapText="1"/>
    </xf>
    <xf numFmtId="2" fontId="4" fillId="0" borderId="28" xfId="0" applyNumberFormat="1" applyFont="1" applyFill="1" applyBorder="1" applyAlignment="1">
      <alignment horizontal="center" vertical="center" wrapText="1"/>
    </xf>
    <xf numFmtId="2" fontId="4" fillId="0" borderId="35" xfId="0" applyNumberFormat="1" applyFont="1" applyFill="1" applyBorder="1" applyAlignment="1">
      <alignment horizontal="center" vertical="center" wrapText="1"/>
    </xf>
    <xf numFmtId="3" fontId="3" fillId="2" borderId="23" xfId="0" applyNumberFormat="1" applyFont="1" applyFill="1" applyBorder="1" applyAlignment="1">
      <alignment horizontal="center" vertical="center" wrapText="1"/>
    </xf>
    <xf numFmtId="9" fontId="3" fillId="0" borderId="28" xfId="0" applyNumberFormat="1" applyFont="1" applyFill="1" applyBorder="1" applyAlignment="1">
      <alignment horizontal="center" vertical="center" wrapText="1"/>
    </xf>
    <xf numFmtId="9" fontId="3" fillId="0" borderId="23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14" fontId="6" fillId="0" borderId="7" xfId="0" applyNumberFormat="1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4" fontId="6" fillId="0" borderId="24" xfId="0" applyNumberFormat="1" applyFont="1" applyFill="1" applyBorder="1" applyAlignment="1">
      <alignment horizontal="center" vertical="center" wrapText="1"/>
    </xf>
    <xf numFmtId="4" fontId="6" fillId="0" borderId="7" xfId="0" applyNumberFormat="1" applyFont="1" applyFill="1" applyBorder="1" applyAlignment="1">
      <alignment horizontal="center" vertical="center" wrapText="1"/>
    </xf>
    <xf numFmtId="4" fontId="6" fillId="0" borderId="36" xfId="0" applyNumberFormat="1" applyFont="1" applyFill="1" applyBorder="1" applyAlignment="1">
      <alignment horizontal="center" vertical="center" wrapText="1"/>
    </xf>
    <xf numFmtId="3" fontId="3" fillId="2" borderId="24" xfId="0" applyNumberFormat="1" applyFont="1" applyFill="1" applyBorder="1" applyAlignment="1">
      <alignment horizontal="center" vertical="center" wrapText="1"/>
    </xf>
    <xf numFmtId="9" fontId="3" fillId="0" borderId="7" xfId="0" applyNumberFormat="1" applyFont="1" applyFill="1" applyBorder="1" applyAlignment="1">
      <alignment horizontal="center" vertical="center" wrapText="1"/>
    </xf>
    <xf numFmtId="9" fontId="3" fillId="0" borderId="24" xfId="0" applyNumberFormat="1" applyFont="1" applyFill="1" applyBorder="1" applyAlignment="1">
      <alignment horizontal="center" vertical="center" wrapText="1"/>
    </xf>
    <xf numFmtId="9" fontId="3" fillId="0" borderId="7" xfId="1" applyFont="1" applyFill="1" applyBorder="1" applyAlignment="1">
      <alignment horizontal="center" vertical="center" wrapText="1"/>
    </xf>
    <xf numFmtId="3" fontId="6" fillId="0" borderId="24" xfId="0" applyNumberFormat="1" applyFont="1" applyFill="1" applyBorder="1" applyAlignment="1">
      <alignment horizontal="center" vertical="center" wrapText="1"/>
    </xf>
    <xf numFmtId="3" fontId="6" fillId="0" borderId="7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3" fontId="6" fillId="0" borderId="36" xfId="0" applyNumberFormat="1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14" fontId="6" fillId="0" borderId="32" xfId="0" applyNumberFormat="1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3" fontId="6" fillId="0" borderId="26" xfId="0" applyNumberFormat="1" applyFont="1" applyFill="1" applyBorder="1" applyAlignment="1">
      <alignment horizontal="center" vertical="center" wrapText="1"/>
    </xf>
    <xf numFmtId="3" fontId="6" fillId="0" borderId="32" xfId="0" applyNumberFormat="1" applyFont="1" applyFill="1" applyBorder="1" applyAlignment="1">
      <alignment horizontal="center" vertical="center" wrapText="1"/>
    </xf>
    <xf numFmtId="4" fontId="6" fillId="0" borderId="26" xfId="0" applyNumberFormat="1" applyFont="1" applyFill="1" applyBorder="1" applyAlignment="1">
      <alignment horizontal="center" vertical="center" wrapText="1"/>
    </xf>
    <xf numFmtId="4" fontId="6" fillId="0" borderId="32" xfId="0" applyNumberFormat="1" applyFont="1" applyFill="1" applyBorder="1" applyAlignment="1">
      <alignment horizontal="center" vertical="center" wrapText="1"/>
    </xf>
    <xf numFmtId="4" fontId="6" fillId="0" borderId="38" xfId="0" applyNumberFormat="1" applyFont="1" applyFill="1" applyBorder="1" applyAlignment="1">
      <alignment horizontal="center" vertical="center" wrapText="1"/>
    </xf>
    <xf numFmtId="3" fontId="3" fillId="2" borderId="26" xfId="0" applyNumberFormat="1" applyFont="1" applyFill="1" applyBorder="1" applyAlignment="1">
      <alignment horizontal="center" vertical="center" wrapText="1"/>
    </xf>
    <xf numFmtId="9" fontId="3" fillId="0" borderId="32" xfId="1" applyFont="1" applyFill="1" applyBorder="1" applyAlignment="1">
      <alignment horizontal="center" vertical="center" wrapText="1"/>
    </xf>
    <xf numFmtId="9" fontId="3" fillId="0" borderId="26" xfId="0" applyNumberFormat="1" applyFont="1" applyFill="1" applyBorder="1" applyAlignment="1">
      <alignment horizontal="center" vertical="center" wrapText="1"/>
    </xf>
    <xf numFmtId="0" fontId="4" fillId="3" borderId="43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3" fontId="4" fillId="3" borderId="14" xfId="0" applyNumberFormat="1" applyFont="1" applyFill="1" applyBorder="1" applyAlignment="1">
      <alignment horizontal="center" vertical="center"/>
    </xf>
    <xf numFmtId="3" fontId="4" fillId="3" borderId="17" xfId="0" applyNumberFormat="1" applyFont="1" applyFill="1" applyBorder="1" applyAlignment="1">
      <alignment horizontal="center" vertical="center"/>
    </xf>
    <xf numFmtId="3" fontId="4" fillId="3" borderId="39" xfId="0" applyNumberFormat="1" applyFont="1" applyFill="1" applyBorder="1" applyAlignment="1">
      <alignment horizontal="center" vertical="center"/>
    </xf>
    <xf numFmtId="9" fontId="4" fillId="3" borderId="14" xfId="1" applyFont="1" applyFill="1" applyBorder="1" applyAlignment="1">
      <alignment horizontal="center" vertical="center"/>
    </xf>
    <xf numFmtId="9" fontId="4" fillId="3" borderId="13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14" fontId="6" fillId="2" borderId="6" xfId="0" applyNumberFormat="1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3" fontId="3" fillId="0" borderId="19" xfId="0" applyNumberFormat="1" applyFont="1" applyFill="1" applyBorder="1" applyAlignment="1">
      <alignment horizontal="center" vertical="center" wrapText="1"/>
    </xf>
    <xf numFmtId="3" fontId="3" fillId="0" borderId="6" xfId="0" applyNumberFormat="1" applyFont="1" applyFill="1" applyBorder="1" applyAlignment="1">
      <alignment horizontal="center" vertical="center" wrapText="1"/>
    </xf>
    <xf numFmtId="3" fontId="3" fillId="2" borderId="6" xfId="0" applyNumberFormat="1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9" fontId="3" fillId="0" borderId="19" xfId="1" applyFont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14" fontId="6" fillId="2" borderId="7" xfId="0" applyNumberFormat="1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3" fontId="3" fillId="2" borderId="7" xfId="0" applyNumberFormat="1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9" fontId="3" fillId="0" borderId="24" xfId="1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14" fontId="6" fillId="0" borderId="7" xfId="0" applyNumberFormat="1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3" fontId="3" fillId="0" borderId="24" xfId="0" applyNumberFormat="1" applyFont="1" applyFill="1" applyBorder="1" applyAlignment="1">
      <alignment horizontal="center" vertical="center" wrapText="1"/>
    </xf>
    <xf numFmtId="3" fontId="3" fillId="0" borderId="7" xfId="0" applyNumberFormat="1" applyFont="1" applyFill="1" applyBorder="1" applyAlignment="1">
      <alignment horizontal="center" vertical="center" wrapText="1"/>
    </xf>
    <xf numFmtId="1" fontId="6" fillId="2" borderId="7" xfId="0" applyNumberFormat="1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4" fontId="5" fillId="0" borderId="5" xfId="0" applyNumberFormat="1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5" fillId="0" borderId="33" xfId="0" applyFont="1" applyFill="1" applyBorder="1" applyAlignment="1">
      <alignment horizontal="center" vertical="center" wrapText="1"/>
    </xf>
    <xf numFmtId="3" fontId="6" fillId="0" borderId="5" xfId="0" applyNumberFormat="1" applyFont="1" applyFill="1" applyBorder="1" applyAlignment="1">
      <alignment horizontal="center" vertical="center" wrapText="1"/>
    </xf>
    <xf numFmtId="3" fontId="3" fillId="0" borderId="5" xfId="0" applyNumberFormat="1" applyFont="1" applyFill="1" applyBorder="1" applyAlignment="1">
      <alignment horizontal="center" vertical="center" wrapText="1"/>
    </xf>
    <xf numFmtId="9" fontId="3" fillId="0" borderId="26" xfId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3" fontId="4" fillId="3" borderId="20" xfId="0" applyNumberFormat="1" applyFont="1" applyFill="1" applyBorder="1" applyAlignment="1">
      <alignment horizontal="center" vertical="center" wrapText="1"/>
    </xf>
    <xf numFmtId="3" fontId="4" fillId="3" borderId="21" xfId="0" applyNumberFormat="1" applyFont="1" applyFill="1" applyBorder="1" applyAlignment="1">
      <alignment horizontal="center" vertical="center" wrapText="1"/>
    </xf>
    <xf numFmtId="9" fontId="4" fillId="3" borderId="21" xfId="1" applyFont="1" applyFill="1" applyBorder="1" applyAlignment="1">
      <alignment horizontal="center" vertical="center" wrapText="1"/>
    </xf>
    <xf numFmtId="9" fontId="4" fillId="3" borderId="22" xfId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14" fontId="5" fillId="0" borderId="6" xfId="0" applyNumberFormat="1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/>
    </xf>
    <xf numFmtId="9" fontId="3" fillId="0" borderId="6" xfId="1" applyFont="1" applyFill="1" applyBorder="1" applyAlignment="1">
      <alignment horizontal="center" vertical="center" wrapText="1"/>
    </xf>
    <xf numFmtId="9" fontId="3" fillId="0" borderId="19" xfId="1" applyFont="1" applyFill="1" applyBorder="1" applyAlignment="1">
      <alignment horizontal="center" vertical="center" wrapText="1"/>
    </xf>
    <xf numFmtId="14" fontId="5" fillId="0" borderId="7" xfId="0" applyNumberFormat="1" applyFont="1" applyFill="1" applyBorder="1" applyAlignment="1">
      <alignment horizontal="center" wrapText="1"/>
    </xf>
    <xf numFmtId="0" fontId="5" fillId="0" borderId="24" xfId="0" applyFont="1" applyFill="1" applyBorder="1" applyAlignment="1">
      <alignment horizontal="center" wrapText="1"/>
    </xf>
    <xf numFmtId="0" fontId="5" fillId="0" borderId="7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 wrapText="1"/>
    </xf>
    <xf numFmtId="14" fontId="5" fillId="0" borderId="32" xfId="0" applyNumberFormat="1" applyFont="1" applyFill="1" applyBorder="1" applyAlignment="1">
      <alignment horizontal="center" wrapText="1"/>
    </xf>
    <xf numFmtId="0" fontId="5" fillId="0" borderId="26" xfId="0" applyFont="1" applyFill="1" applyBorder="1" applyAlignment="1">
      <alignment horizontal="center" wrapText="1"/>
    </xf>
    <xf numFmtId="0" fontId="5" fillId="0" borderId="32" xfId="0" applyFont="1" applyFill="1" applyBorder="1" applyAlignment="1">
      <alignment horizontal="center"/>
    </xf>
    <xf numFmtId="3" fontId="4" fillId="3" borderId="14" xfId="0" applyNumberFormat="1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9" fontId="4" fillId="3" borderId="14" xfId="1" applyFont="1" applyFill="1" applyBorder="1" applyAlignment="1">
      <alignment horizontal="center" vertical="center" wrapText="1"/>
    </xf>
    <xf numFmtId="0" fontId="5" fillId="0" borderId="35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14" fontId="5" fillId="0" borderId="28" xfId="0" applyNumberFormat="1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14" fontId="5" fillId="0" borderId="7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9" fontId="3" fillId="0" borderId="24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14" fontId="6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9" fontId="3" fillId="0" borderId="24" xfId="1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14" fontId="3" fillId="0" borderId="7" xfId="0" applyNumberFormat="1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14" fontId="3" fillId="0" borderId="32" xfId="0" applyNumberFormat="1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9" fontId="3" fillId="0" borderId="25" xfId="1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3" fontId="4" fillId="3" borderId="8" xfId="0" applyNumberFormat="1" applyFont="1" applyFill="1" applyBorder="1" applyAlignment="1">
      <alignment horizontal="center" vertical="center" wrapText="1"/>
    </xf>
    <xf numFmtId="3" fontId="4" fillId="3" borderId="15" xfId="0" applyNumberFormat="1" applyFont="1" applyFill="1" applyBorder="1" applyAlignment="1">
      <alignment horizontal="center" vertical="center" wrapText="1"/>
    </xf>
    <xf numFmtId="9" fontId="4" fillId="3" borderId="8" xfId="1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4" fontId="3" fillId="2" borderId="23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9" fontId="3" fillId="0" borderId="1" xfId="1" applyFont="1" applyFill="1" applyBorder="1" applyAlignment="1">
      <alignment horizontal="center" vertical="center" wrapText="1"/>
    </xf>
    <xf numFmtId="9" fontId="3" fillId="0" borderId="29" xfId="1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4" fontId="3" fillId="2" borderId="24" xfId="0" applyNumberFormat="1" applyFont="1" applyFill="1" applyBorder="1" applyAlignment="1">
      <alignment horizontal="center" wrapText="1"/>
    </xf>
    <xf numFmtId="0" fontId="5" fillId="2" borderId="7" xfId="0" applyFont="1" applyFill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9" fontId="3" fillId="0" borderId="30" xfId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wrapText="1"/>
    </xf>
    <xf numFmtId="14" fontId="6" fillId="2" borderId="24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14" fontId="3" fillId="2" borderId="24" xfId="0" applyNumberFormat="1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14" fontId="3" fillId="2" borderId="26" xfId="0" applyNumberFormat="1" applyFont="1" applyFill="1" applyBorder="1" applyAlignment="1">
      <alignment horizontal="center" wrapText="1"/>
    </xf>
    <xf numFmtId="0" fontId="5" fillId="2" borderId="32" xfId="0" applyFont="1" applyFill="1" applyBorder="1" applyAlignment="1">
      <alignment horizontal="center" wrapText="1"/>
    </xf>
    <xf numFmtId="0" fontId="3" fillId="0" borderId="38" xfId="0" applyFont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3" fontId="6" fillId="0" borderId="28" xfId="0" applyNumberFormat="1" applyFont="1" applyFill="1" applyBorder="1" applyAlignment="1">
      <alignment horizontal="center" vertical="center" wrapText="1"/>
    </xf>
    <xf numFmtId="3" fontId="5" fillId="0" borderId="23" xfId="0" applyNumberFormat="1" applyFont="1" applyFill="1" applyBorder="1" applyAlignment="1">
      <alignment horizontal="center" vertical="center" wrapText="1"/>
    </xf>
    <xf numFmtId="3" fontId="3" fillId="0" borderId="7" xfId="0" applyNumberFormat="1" applyFont="1" applyFill="1" applyBorder="1" applyAlignment="1">
      <alignment horizontal="center" wrapText="1"/>
    </xf>
    <xf numFmtId="3" fontId="3" fillId="0" borderId="24" xfId="0" applyNumberFormat="1" applyFont="1" applyFill="1" applyBorder="1" applyAlignment="1">
      <alignment horizontal="center" wrapText="1"/>
    </xf>
    <xf numFmtId="3" fontId="5" fillId="0" borderId="7" xfId="0" applyNumberFormat="1" applyFont="1" applyFill="1" applyBorder="1" applyAlignment="1">
      <alignment horizontal="center" wrapText="1"/>
    </xf>
    <xf numFmtId="3" fontId="5" fillId="0" borderId="24" xfId="0" applyNumberFormat="1" applyFont="1" applyFill="1" applyBorder="1" applyAlignment="1">
      <alignment horizontal="center" wrapText="1"/>
    </xf>
    <xf numFmtId="3" fontId="5" fillId="0" borderId="7" xfId="0" applyNumberFormat="1" applyFont="1" applyFill="1" applyBorder="1" applyAlignment="1">
      <alignment horizontal="center" vertical="center" wrapText="1"/>
    </xf>
    <xf numFmtId="3" fontId="5" fillId="0" borderId="24" xfId="0" applyNumberFormat="1" applyFont="1" applyFill="1" applyBorder="1" applyAlignment="1">
      <alignment horizontal="center" vertical="center" wrapText="1"/>
    </xf>
    <xf numFmtId="3" fontId="5" fillId="0" borderId="32" xfId="0" applyNumberFormat="1" applyFont="1" applyFill="1" applyBorder="1" applyAlignment="1">
      <alignment horizontal="center" wrapText="1"/>
    </xf>
    <xf numFmtId="3" fontId="5" fillId="0" borderId="26" xfId="0" applyNumberFormat="1" applyFont="1" applyFill="1" applyBorder="1" applyAlignment="1">
      <alignment horizont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77"/>
  <sheetViews>
    <sheetView tabSelected="1" zoomScale="75" zoomScaleNormal="75" workbookViewId="0">
      <selection activeCell="N182" sqref="N182"/>
    </sheetView>
  </sheetViews>
  <sheetFormatPr defaultColWidth="9.1796875" defaultRowHeight="20.149999999999999" customHeight="1" x14ac:dyDescent="0.35"/>
  <cols>
    <col min="1" max="1" width="0.81640625" style="10" customWidth="1"/>
    <col min="2" max="2" width="51.7265625" style="10" bestFit="1" customWidth="1"/>
    <col min="3" max="3" width="94.7265625" style="10" customWidth="1"/>
    <col min="4" max="4" width="17" style="10" customWidth="1"/>
    <col min="5" max="5" width="95.54296875" style="10" customWidth="1"/>
    <col min="6" max="6" width="53.7265625" style="10" bestFit="1" customWidth="1"/>
    <col min="7" max="7" width="49.7265625" style="10" customWidth="1"/>
    <col min="8" max="8" width="157.453125" style="11" bestFit="1" customWidth="1"/>
    <col min="9" max="9" width="20.7265625" style="10" customWidth="1"/>
    <col min="10" max="11" width="18.54296875" style="10" customWidth="1"/>
    <col min="12" max="14" width="16.1796875" style="10" customWidth="1"/>
    <col min="15" max="15" width="18.1796875" style="10" customWidth="1"/>
    <col min="16" max="16" width="15.26953125" style="10" customWidth="1"/>
    <col min="17" max="17" width="17.453125" style="10" customWidth="1"/>
    <col min="18" max="18" width="9.1796875" style="10"/>
    <col min="19" max="117" width="9.1796875" style="12"/>
    <col min="118" max="16384" width="9.1796875" style="10"/>
  </cols>
  <sheetData>
    <row r="1" spans="2:117" ht="20.149999999999999" customHeight="1" thickBot="1" x14ac:dyDescent="0.4"/>
    <row r="2" spans="2:117" ht="42.75" customHeight="1" thickTop="1" thickBot="1" x14ac:dyDescent="0.4">
      <c r="B2" s="13" t="s">
        <v>486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5"/>
    </row>
    <row r="3" spans="2:117" s="19" customFormat="1" ht="33.75" customHeight="1" thickBot="1" x14ac:dyDescent="0.4">
      <c r="B3" s="1" t="s">
        <v>0</v>
      </c>
      <c r="C3" s="1" t="s">
        <v>1</v>
      </c>
      <c r="D3" s="3" t="s">
        <v>2</v>
      </c>
      <c r="E3" s="1" t="s">
        <v>3</v>
      </c>
      <c r="F3" s="1" t="s">
        <v>4</v>
      </c>
      <c r="G3" s="1" t="s">
        <v>5</v>
      </c>
      <c r="H3" s="8" t="s">
        <v>6</v>
      </c>
      <c r="I3" s="1" t="s">
        <v>87</v>
      </c>
      <c r="J3" s="1" t="s">
        <v>7</v>
      </c>
      <c r="K3" s="5" t="s">
        <v>420</v>
      </c>
      <c r="L3" s="6"/>
      <c r="M3" s="6"/>
      <c r="N3" s="7"/>
      <c r="O3" s="16" t="s">
        <v>8</v>
      </c>
      <c r="P3" s="17" t="s">
        <v>9</v>
      </c>
      <c r="Q3" s="18" t="s">
        <v>10</v>
      </c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</row>
    <row r="4" spans="2:117" s="19" customFormat="1" ht="31.5" customHeight="1" thickBot="1" x14ac:dyDescent="0.4">
      <c r="B4" s="2"/>
      <c r="C4" s="2"/>
      <c r="D4" s="4"/>
      <c r="E4" s="2"/>
      <c r="F4" s="2"/>
      <c r="G4" s="2"/>
      <c r="H4" s="9"/>
      <c r="I4" s="2"/>
      <c r="J4" s="2"/>
      <c r="K4" s="21">
        <v>2020</v>
      </c>
      <c r="L4" s="22">
        <v>2023</v>
      </c>
      <c r="M4" s="23">
        <v>2024</v>
      </c>
      <c r="N4" s="22">
        <v>2025</v>
      </c>
      <c r="O4" s="24"/>
      <c r="P4" s="25"/>
      <c r="Q4" s="26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</row>
    <row r="5" spans="2:117" s="39" customFormat="1" ht="33.75" customHeight="1" x14ac:dyDescent="0.35">
      <c r="B5" s="27" t="s">
        <v>225</v>
      </c>
      <c r="C5" s="28" t="s">
        <v>42</v>
      </c>
      <c r="D5" s="29">
        <v>2021</v>
      </c>
      <c r="E5" s="27" t="s">
        <v>38</v>
      </c>
      <c r="F5" s="29" t="s">
        <v>20</v>
      </c>
      <c r="G5" s="27" t="s">
        <v>11</v>
      </c>
      <c r="H5" s="30" t="s">
        <v>41</v>
      </c>
      <c r="I5" s="31">
        <v>3800000</v>
      </c>
      <c r="J5" s="31">
        <v>3800000</v>
      </c>
      <c r="K5" s="32">
        <f>J5*0.3</f>
        <v>1140000</v>
      </c>
      <c r="L5" s="33"/>
      <c r="M5" s="34"/>
      <c r="N5" s="35"/>
      <c r="O5" s="36">
        <f>+J5-(K5+L5+M5+N5)</f>
        <v>2660000</v>
      </c>
      <c r="P5" s="37">
        <f>+K5/J5</f>
        <v>0.3</v>
      </c>
      <c r="Q5" s="38">
        <f>+O5/J5</f>
        <v>0.7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2:117" s="39" customFormat="1" ht="34.5" customHeight="1" x14ac:dyDescent="0.35">
      <c r="B6" s="41" t="s">
        <v>225</v>
      </c>
      <c r="C6" s="42" t="s">
        <v>16</v>
      </c>
      <c r="D6" s="43">
        <v>44991</v>
      </c>
      <c r="E6" s="44" t="s">
        <v>17</v>
      </c>
      <c r="F6" s="45" t="s">
        <v>19</v>
      </c>
      <c r="G6" s="46" t="s">
        <v>14</v>
      </c>
      <c r="H6" s="42" t="s">
        <v>18</v>
      </c>
      <c r="I6" s="47">
        <v>74156741</v>
      </c>
      <c r="J6" s="47">
        <v>5513250</v>
      </c>
      <c r="K6" s="48"/>
      <c r="L6" s="47">
        <f>J6*0.3</f>
        <v>1653975</v>
      </c>
      <c r="M6" s="48"/>
      <c r="N6" s="49"/>
      <c r="O6" s="50">
        <f t="shared" ref="O6:O10" si="0">+J6-(K6+L6+M6+N6)</f>
        <v>3859275</v>
      </c>
      <c r="P6" s="51">
        <f>+L6/J6</f>
        <v>0.3</v>
      </c>
      <c r="Q6" s="52">
        <f t="shared" ref="Q6:Q10" si="1">+O6/J6</f>
        <v>0.7</v>
      </c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2:117" s="39" customFormat="1" ht="33.75" customHeight="1" x14ac:dyDescent="0.35">
      <c r="B7" s="41" t="s">
        <v>225</v>
      </c>
      <c r="C7" s="42" t="s">
        <v>21</v>
      </c>
      <c r="D7" s="43">
        <v>45057</v>
      </c>
      <c r="E7" s="44" t="s">
        <v>22</v>
      </c>
      <c r="F7" s="45" t="s">
        <v>23</v>
      </c>
      <c r="G7" s="46" t="s">
        <v>11</v>
      </c>
      <c r="H7" s="42" t="s">
        <v>24</v>
      </c>
      <c r="I7" s="47">
        <v>8700000</v>
      </c>
      <c r="J7" s="47">
        <v>5500000</v>
      </c>
      <c r="K7" s="48"/>
      <c r="L7" s="47">
        <v>4514707</v>
      </c>
      <c r="M7" s="48">
        <v>985293</v>
      </c>
      <c r="N7" s="49"/>
      <c r="O7" s="50">
        <f t="shared" si="0"/>
        <v>0</v>
      </c>
      <c r="P7" s="53">
        <f>+(L7+M7)/J7</f>
        <v>1</v>
      </c>
      <c r="Q7" s="52">
        <f t="shared" si="1"/>
        <v>0</v>
      </c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</row>
    <row r="8" spans="2:117" s="56" customFormat="1" ht="33" customHeight="1" x14ac:dyDescent="0.35">
      <c r="B8" s="41" t="s">
        <v>225</v>
      </c>
      <c r="C8" s="42" t="s">
        <v>25</v>
      </c>
      <c r="D8" s="43">
        <v>45355</v>
      </c>
      <c r="E8" s="44" t="s">
        <v>26</v>
      </c>
      <c r="F8" s="45" t="s">
        <v>32</v>
      </c>
      <c r="G8" s="44" t="s">
        <v>14</v>
      </c>
      <c r="H8" s="42" t="s">
        <v>29</v>
      </c>
      <c r="I8" s="54">
        <v>916000</v>
      </c>
      <c r="J8" s="54">
        <v>916000</v>
      </c>
      <c r="K8" s="55"/>
      <c r="L8" s="47"/>
      <c r="M8" s="48">
        <f>703000+213000</f>
        <v>916000</v>
      </c>
      <c r="N8" s="49"/>
      <c r="O8" s="50">
        <f t="shared" si="0"/>
        <v>0</v>
      </c>
      <c r="P8" s="53">
        <f t="shared" ref="P8:P10" si="2">+(L8+M8)/J8</f>
        <v>1</v>
      </c>
      <c r="Q8" s="52">
        <f t="shared" si="1"/>
        <v>0</v>
      </c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7"/>
      <c r="CB8" s="57"/>
      <c r="CC8" s="57"/>
      <c r="CD8" s="57"/>
      <c r="CE8" s="57"/>
      <c r="CF8" s="57"/>
      <c r="CG8" s="57"/>
      <c r="CH8" s="57"/>
      <c r="CI8" s="57"/>
      <c r="CJ8" s="57"/>
      <c r="CK8" s="57"/>
      <c r="CL8" s="57"/>
      <c r="CM8" s="57"/>
      <c r="CN8" s="57"/>
      <c r="CO8" s="57"/>
      <c r="CP8" s="57"/>
      <c r="CQ8" s="57"/>
      <c r="CR8" s="57"/>
      <c r="CS8" s="57"/>
      <c r="CT8" s="57"/>
      <c r="CU8" s="57"/>
      <c r="CV8" s="57"/>
      <c r="CW8" s="57"/>
      <c r="CX8" s="57"/>
      <c r="CY8" s="57"/>
      <c r="CZ8" s="57"/>
      <c r="DA8" s="57"/>
      <c r="DB8" s="57"/>
      <c r="DC8" s="57"/>
      <c r="DD8" s="57"/>
      <c r="DE8" s="57"/>
      <c r="DF8" s="57"/>
      <c r="DG8" s="57"/>
      <c r="DH8" s="57"/>
      <c r="DI8" s="57"/>
      <c r="DJ8" s="57"/>
      <c r="DK8" s="57"/>
      <c r="DL8" s="57"/>
      <c r="DM8" s="57"/>
    </row>
    <row r="9" spans="2:117" s="56" customFormat="1" ht="35.25" customHeight="1" x14ac:dyDescent="0.35">
      <c r="B9" s="41" t="s">
        <v>225</v>
      </c>
      <c r="C9" s="42" t="s">
        <v>27</v>
      </c>
      <c r="D9" s="43">
        <v>45378</v>
      </c>
      <c r="E9" s="44" t="s">
        <v>28</v>
      </c>
      <c r="F9" s="45" t="s">
        <v>33</v>
      </c>
      <c r="G9" s="44" t="s">
        <v>14</v>
      </c>
      <c r="H9" s="42" t="s">
        <v>30</v>
      </c>
      <c r="I9" s="54">
        <v>2507460</v>
      </c>
      <c r="J9" s="54">
        <v>2507460</v>
      </c>
      <c r="K9" s="55"/>
      <c r="L9" s="47"/>
      <c r="M9" s="55">
        <v>2507460</v>
      </c>
      <c r="N9" s="58"/>
      <c r="O9" s="50">
        <f t="shared" si="0"/>
        <v>0</v>
      </c>
      <c r="P9" s="53">
        <f t="shared" si="2"/>
        <v>1</v>
      </c>
      <c r="Q9" s="52">
        <f t="shared" si="1"/>
        <v>0</v>
      </c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57"/>
      <c r="BZ9" s="57"/>
      <c r="CA9" s="57"/>
      <c r="CB9" s="57"/>
      <c r="CC9" s="57"/>
      <c r="CD9" s="57"/>
      <c r="CE9" s="57"/>
      <c r="CF9" s="57"/>
      <c r="CG9" s="57"/>
      <c r="CH9" s="57"/>
      <c r="CI9" s="57"/>
      <c r="CJ9" s="57"/>
      <c r="CK9" s="57"/>
      <c r="CL9" s="57"/>
      <c r="CM9" s="57"/>
      <c r="CN9" s="57"/>
      <c r="CO9" s="57"/>
      <c r="CP9" s="57"/>
      <c r="CQ9" s="57"/>
      <c r="CR9" s="57"/>
      <c r="CS9" s="57"/>
      <c r="CT9" s="57"/>
      <c r="CU9" s="57"/>
      <c r="CV9" s="57"/>
      <c r="CW9" s="57"/>
      <c r="CX9" s="57"/>
      <c r="CY9" s="57"/>
      <c r="CZ9" s="57"/>
      <c r="DA9" s="57"/>
      <c r="DB9" s="57"/>
      <c r="DC9" s="57"/>
      <c r="DD9" s="57"/>
      <c r="DE9" s="57"/>
      <c r="DF9" s="57"/>
      <c r="DG9" s="57"/>
      <c r="DH9" s="57"/>
      <c r="DI9" s="57"/>
      <c r="DJ9" s="57"/>
      <c r="DK9" s="57"/>
      <c r="DL9" s="57"/>
      <c r="DM9" s="57"/>
    </row>
    <row r="10" spans="2:117" s="56" customFormat="1" ht="31.5" customHeight="1" thickBot="1" x14ac:dyDescent="0.4">
      <c r="B10" s="59" t="s">
        <v>225</v>
      </c>
      <c r="C10" s="60" t="s">
        <v>34</v>
      </c>
      <c r="D10" s="61">
        <v>45476</v>
      </c>
      <c r="E10" s="62" t="s">
        <v>35</v>
      </c>
      <c r="F10" s="63" t="s">
        <v>36</v>
      </c>
      <c r="G10" s="62" t="s">
        <v>11</v>
      </c>
      <c r="H10" s="60" t="s">
        <v>37</v>
      </c>
      <c r="I10" s="64">
        <v>2840000</v>
      </c>
      <c r="J10" s="64">
        <v>1250000</v>
      </c>
      <c r="K10" s="65"/>
      <c r="L10" s="66"/>
      <c r="M10" s="67">
        <f>550000+700000</f>
        <v>1250000</v>
      </c>
      <c r="N10" s="68"/>
      <c r="O10" s="69">
        <f t="shared" si="0"/>
        <v>0</v>
      </c>
      <c r="P10" s="70">
        <f t="shared" si="2"/>
        <v>1</v>
      </c>
      <c r="Q10" s="71">
        <f t="shared" si="1"/>
        <v>0</v>
      </c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  <c r="BM10" s="57"/>
      <c r="BN10" s="57"/>
      <c r="BO10" s="57"/>
      <c r="BP10" s="57"/>
      <c r="BQ10" s="57"/>
      <c r="BR10" s="57"/>
      <c r="BS10" s="57"/>
      <c r="BT10" s="57"/>
      <c r="BU10" s="57"/>
      <c r="BV10" s="57"/>
      <c r="BW10" s="57"/>
      <c r="BX10" s="57"/>
      <c r="BY10" s="57"/>
      <c r="BZ10" s="57"/>
      <c r="CA10" s="57"/>
      <c r="CB10" s="57"/>
      <c r="CC10" s="57"/>
      <c r="CD10" s="57"/>
      <c r="CE10" s="57"/>
      <c r="CF10" s="57"/>
      <c r="CG10" s="57"/>
      <c r="CH10" s="57"/>
      <c r="CI10" s="57"/>
      <c r="CJ10" s="57"/>
      <c r="CK10" s="57"/>
      <c r="CL10" s="57"/>
      <c r="CM10" s="57"/>
      <c r="CN10" s="57"/>
      <c r="CO10" s="57"/>
      <c r="CP10" s="57"/>
      <c r="CQ10" s="57"/>
      <c r="CR10" s="57"/>
      <c r="CS10" s="57"/>
      <c r="CT10" s="57"/>
      <c r="CU10" s="57"/>
      <c r="CV10" s="57"/>
      <c r="CW10" s="57"/>
      <c r="CX10" s="57"/>
      <c r="CY10" s="57"/>
      <c r="CZ10" s="57"/>
      <c r="DA10" s="57"/>
      <c r="DB10" s="57"/>
      <c r="DC10" s="57"/>
      <c r="DD10" s="57"/>
      <c r="DE10" s="57"/>
      <c r="DF10" s="57"/>
      <c r="DG10" s="57"/>
      <c r="DH10" s="57"/>
      <c r="DI10" s="57"/>
      <c r="DJ10" s="57"/>
      <c r="DK10" s="57"/>
      <c r="DL10" s="57"/>
      <c r="DM10" s="57"/>
    </row>
    <row r="11" spans="2:117" s="81" customFormat="1" ht="20.149999999999999" customHeight="1" thickBot="1" x14ac:dyDescent="0.4">
      <c r="B11" s="72" t="s">
        <v>15</v>
      </c>
      <c r="C11" s="73"/>
      <c r="D11" s="73"/>
      <c r="E11" s="73"/>
      <c r="F11" s="74"/>
      <c r="G11" s="73"/>
      <c r="H11" s="75"/>
      <c r="I11" s="76">
        <f>SUM(I6:I10)</f>
        <v>89120201</v>
      </c>
      <c r="J11" s="76">
        <f>SUM(J5:J10)</f>
        <v>19486710</v>
      </c>
      <c r="K11" s="77">
        <f>SUM(K5:K10)</f>
        <v>1140000</v>
      </c>
      <c r="L11" s="76">
        <f>SUM(L5:L10)</f>
        <v>6168682</v>
      </c>
      <c r="M11" s="77">
        <f>SUM(M5:M10)</f>
        <v>5658753</v>
      </c>
      <c r="N11" s="76"/>
      <c r="O11" s="78">
        <f>SUM(O5:O10)</f>
        <v>6519275</v>
      </c>
      <c r="P11" s="79">
        <f>+(K11+L11+M11)/J11</f>
        <v>0.66545019656986737</v>
      </c>
      <c r="Q11" s="80">
        <f>+O11/J11</f>
        <v>0.33454980343013263</v>
      </c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  <c r="BM11" s="82"/>
      <c r="BN11" s="82"/>
      <c r="BO11" s="82"/>
      <c r="BP11" s="82"/>
      <c r="BQ11" s="82"/>
      <c r="BR11" s="82"/>
      <c r="BS11" s="82"/>
      <c r="BT11" s="82"/>
      <c r="BU11" s="82"/>
      <c r="BV11" s="82"/>
      <c r="BW11" s="82"/>
      <c r="BX11" s="82"/>
      <c r="BY11" s="82"/>
      <c r="BZ11" s="82"/>
      <c r="CA11" s="82"/>
      <c r="CB11" s="82"/>
      <c r="CC11" s="82"/>
      <c r="CD11" s="82"/>
      <c r="CE11" s="82"/>
      <c r="CF11" s="82"/>
      <c r="CG11" s="82"/>
      <c r="CH11" s="82"/>
      <c r="CI11" s="82"/>
      <c r="CJ11" s="82"/>
      <c r="CK11" s="82"/>
      <c r="CL11" s="82"/>
      <c r="CM11" s="82"/>
      <c r="CN11" s="82"/>
      <c r="CO11" s="82"/>
      <c r="CP11" s="82"/>
      <c r="CQ11" s="82"/>
      <c r="CR11" s="82"/>
      <c r="CS11" s="82"/>
      <c r="CT11" s="82"/>
      <c r="CU11" s="82"/>
      <c r="CV11" s="82"/>
      <c r="CW11" s="82"/>
      <c r="CX11" s="82"/>
      <c r="CY11" s="82"/>
      <c r="CZ11" s="82"/>
      <c r="DA11" s="82"/>
      <c r="DB11" s="82"/>
      <c r="DC11" s="82"/>
      <c r="DD11" s="82"/>
      <c r="DE11" s="82"/>
      <c r="DF11" s="82"/>
      <c r="DG11" s="82"/>
      <c r="DH11" s="82"/>
      <c r="DI11" s="82"/>
      <c r="DJ11" s="82"/>
      <c r="DK11" s="82"/>
      <c r="DL11" s="82"/>
      <c r="DM11" s="82"/>
    </row>
    <row r="12" spans="2:117" ht="30.75" customHeight="1" x14ac:dyDescent="0.35">
      <c r="B12" s="83" t="s">
        <v>224</v>
      </c>
      <c r="C12" s="84" t="s">
        <v>43</v>
      </c>
      <c r="D12" s="85">
        <v>45359</v>
      </c>
      <c r="E12" s="86" t="s">
        <v>433</v>
      </c>
      <c r="F12" s="87" t="s">
        <v>44</v>
      </c>
      <c r="G12" s="84" t="s">
        <v>45</v>
      </c>
      <c r="H12" s="84" t="s">
        <v>46</v>
      </c>
      <c r="I12" s="88">
        <v>1782800</v>
      </c>
      <c r="J12" s="88">
        <f>I12</f>
        <v>1782800</v>
      </c>
      <c r="K12" s="89"/>
      <c r="L12" s="88"/>
      <c r="M12" s="90">
        <v>534840</v>
      </c>
      <c r="N12" s="91"/>
      <c r="O12" s="90">
        <f>+J12-M12</f>
        <v>1247960</v>
      </c>
      <c r="P12" s="92">
        <f>+M12/J12</f>
        <v>0.3</v>
      </c>
      <c r="Q12" s="92">
        <f>+O12/J12</f>
        <v>0.7</v>
      </c>
    </row>
    <row r="13" spans="2:117" ht="39.75" customHeight="1" x14ac:dyDescent="0.35">
      <c r="B13" s="91" t="s">
        <v>224</v>
      </c>
      <c r="C13" s="93" t="s">
        <v>47</v>
      </c>
      <c r="D13" s="94">
        <v>45359</v>
      </c>
      <c r="E13" s="95" t="s">
        <v>432</v>
      </c>
      <c r="F13" s="96" t="s">
        <v>39</v>
      </c>
      <c r="G13" s="93" t="s">
        <v>45</v>
      </c>
      <c r="H13" s="93" t="s">
        <v>48</v>
      </c>
      <c r="I13" s="47">
        <v>1997100</v>
      </c>
      <c r="J13" s="47">
        <f t="shared" ref="J13:J27" si="3">I13</f>
        <v>1997100</v>
      </c>
      <c r="K13" s="48"/>
      <c r="L13" s="47"/>
      <c r="M13" s="97">
        <v>599130</v>
      </c>
      <c r="N13" s="98"/>
      <c r="O13" s="97">
        <f t="shared" ref="O13:O27" si="4">+J13-M13</f>
        <v>1397970</v>
      </c>
      <c r="P13" s="99">
        <f t="shared" ref="P13:P27" si="5">+M13/J13</f>
        <v>0.3</v>
      </c>
      <c r="Q13" s="99">
        <f t="shared" ref="Q13:Q27" si="6">+O13/J13</f>
        <v>0.7</v>
      </c>
    </row>
    <row r="14" spans="2:117" ht="33.75" customHeight="1" x14ac:dyDescent="0.35">
      <c r="B14" s="91" t="s">
        <v>224</v>
      </c>
      <c r="C14" s="100" t="s">
        <v>49</v>
      </c>
      <c r="D14" s="101">
        <v>45359</v>
      </c>
      <c r="E14" s="102" t="s">
        <v>431</v>
      </c>
      <c r="F14" s="103" t="s">
        <v>50</v>
      </c>
      <c r="G14" s="100" t="s">
        <v>45</v>
      </c>
      <c r="H14" s="100" t="s">
        <v>51</v>
      </c>
      <c r="I14" s="47">
        <v>1950000</v>
      </c>
      <c r="J14" s="47">
        <f t="shared" si="3"/>
        <v>1950000</v>
      </c>
      <c r="K14" s="48"/>
      <c r="L14" s="47"/>
      <c r="M14" s="97">
        <v>585000</v>
      </c>
      <c r="N14" s="98"/>
      <c r="O14" s="97">
        <f t="shared" si="4"/>
        <v>1365000</v>
      </c>
      <c r="P14" s="99">
        <f t="shared" si="5"/>
        <v>0.3</v>
      </c>
      <c r="Q14" s="99">
        <f t="shared" si="6"/>
        <v>0.7</v>
      </c>
    </row>
    <row r="15" spans="2:117" ht="32.25" customHeight="1" x14ac:dyDescent="0.35">
      <c r="B15" s="91" t="s">
        <v>224</v>
      </c>
      <c r="C15" s="100" t="s">
        <v>52</v>
      </c>
      <c r="D15" s="101">
        <v>45369</v>
      </c>
      <c r="E15" s="102" t="s">
        <v>430</v>
      </c>
      <c r="F15" s="41" t="s">
        <v>20</v>
      </c>
      <c r="G15" s="100" t="s">
        <v>45</v>
      </c>
      <c r="H15" s="100" t="s">
        <v>53</v>
      </c>
      <c r="I15" s="54">
        <v>1999000</v>
      </c>
      <c r="J15" s="54">
        <f t="shared" si="3"/>
        <v>1999000</v>
      </c>
      <c r="K15" s="55"/>
      <c r="L15" s="54"/>
      <c r="M15" s="97">
        <v>599700</v>
      </c>
      <c r="N15" s="98"/>
      <c r="O15" s="97">
        <f t="shared" si="4"/>
        <v>1399300</v>
      </c>
      <c r="P15" s="99">
        <f t="shared" si="5"/>
        <v>0.3</v>
      </c>
      <c r="Q15" s="99">
        <f t="shared" si="6"/>
        <v>0.7</v>
      </c>
    </row>
    <row r="16" spans="2:117" ht="29.25" customHeight="1" x14ac:dyDescent="0.35">
      <c r="B16" s="91" t="s">
        <v>224</v>
      </c>
      <c r="C16" s="100" t="s">
        <v>54</v>
      </c>
      <c r="D16" s="101">
        <v>45359</v>
      </c>
      <c r="E16" s="102" t="s">
        <v>55</v>
      </c>
      <c r="F16" s="103" t="s">
        <v>12</v>
      </c>
      <c r="G16" s="100" t="s">
        <v>45</v>
      </c>
      <c r="H16" s="100" t="s">
        <v>56</v>
      </c>
      <c r="I16" s="54">
        <v>1000000</v>
      </c>
      <c r="J16" s="54">
        <f t="shared" si="3"/>
        <v>1000000</v>
      </c>
      <c r="K16" s="55"/>
      <c r="L16" s="54"/>
      <c r="M16" s="97">
        <v>300000</v>
      </c>
      <c r="N16" s="98"/>
      <c r="O16" s="97">
        <f t="shared" si="4"/>
        <v>700000</v>
      </c>
      <c r="P16" s="99">
        <f t="shared" si="5"/>
        <v>0.3</v>
      </c>
      <c r="Q16" s="99">
        <f t="shared" si="6"/>
        <v>0.7</v>
      </c>
    </row>
    <row r="17" spans="2:117" ht="32.25" customHeight="1" x14ac:dyDescent="0.35">
      <c r="B17" s="91" t="s">
        <v>224</v>
      </c>
      <c r="C17" s="100" t="s">
        <v>57</v>
      </c>
      <c r="D17" s="101">
        <v>45359</v>
      </c>
      <c r="E17" s="102" t="s">
        <v>429</v>
      </c>
      <c r="F17" s="103" t="s">
        <v>12</v>
      </c>
      <c r="G17" s="100" t="s">
        <v>45</v>
      </c>
      <c r="H17" s="100" t="s">
        <v>56</v>
      </c>
      <c r="I17" s="54">
        <v>1000000</v>
      </c>
      <c r="J17" s="54">
        <f t="shared" si="3"/>
        <v>1000000</v>
      </c>
      <c r="K17" s="55"/>
      <c r="L17" s="54"/>
      <c r="M17" s="97">
        <v>300000</v>
      </c>
      <c r="N17" s="98"/>
      <c r="O17" s="97">
        <f t="shared" si="4"/>
        <v>700000</v>
      </c>
      <c r="P17" s="99">
        <f t="shared" si="5"/>
        <v>0.3</v>
      </c>
      <c r="Q17" s="99">
        <f t="shared" si="6"/>
        <v>0.7</v>
      </c>
    </row>
    <row r="18" spans="2:117" ht="35.25" customHeight="1" x14ac:dyDescent="0.35">
      <c r="B18" s="91" t="s">
        <v>224</v>
      </c>
      <c r="C18" s="100" t="s">
        <v>58</v>
      </c>
      <c r="D18" s="101">
        <v>45369</v>
      </c>
      <c r="E18" s="102" t="s">
        <v>59</v>
      </c>
      <c r="F18" s="103" t="s">
        <v>60</v>
      </c>
      <c r="G18" s="100" t="s">
        <v>45</v>
      </c>
      <c r="H18" s="100" t="s">
        <v>61</v>
      </c>
      <c r="I18" s="104">
        <v>1815000</v>
      </c>
      <c r="J18" s="104">
        <f t="shared" si="3"/>
        <v>1815000</v>
      </c>
      <c r="K18" s="105"/>
      <c r="L18" s="104"/>
      <c r="M18" s="97">
        <v>544500</v>
      </c>
      <c r="N18" s="98"/>
      <c r="O18" s="97">
        <f t="shared" si="4"/>
        <v>1270500</v>
      </c>
      <c r="P18" s="99">
        <f t="shared" si="5"/>
        <v>0.3</v>
      </c>
      <c r="Q18" s="99">
        <f t="shared" si="6"/>
        <v>0.7</v>
      </c>
    </row>
    <row r="19" spans="2:117" ht="31.5" customHeight="1" x14ac:dyDescent="0.35">
      <c r="B19" s="91" t="s">
        <v>224</v>
      </c>
      <c r="C19" s="100" t="s">
        <v>62</v>
      </c>
      <c r="D19" s="101">
        <v>45359</v>
      </c>
      <c r="E19" s="102" t="s">
        <v>428</v>
      </c>
      <c r="F19" s="103" t="s">
        <v>63</v>
      </c>
      <c r="G19" s="100" t="s">
        <v>45</v>
      </c>
      <c r="H19" s="100" t="s">
        <v>64</v>
      </c>
      <c r="I19" s="47">
        <v>1710000</v>
      </c>
      <c r="J19" s="47">
        <f t="shared" si="3"/>
        <v>1710000</v>
      </c>
      <c r="K19" s="48"/>
      <c r="L19" s="47"/>
      <c r="M19" s="97">
        <v>513000</v>
      </c>
      <c r="N19" s="98"/>
      <c r="O19" s="97">
        <f t="shared" si="4"/>
        <v>1197000</v>
      </c>
      <c r="P19" s="99">
        <f t="shared" si="5"/>
        <v>0.3</v>
      </c>
      <c r="Q19" s="99">
        <f t="shared" si="6"/>
        <v>0.7</v>
      </c>
    </row>
    <row r="20" spans="2:117" ht="35.25" customHeight="1" x14ac:dyDescent="0.35">
      <c r="B20" s="91" t="s">
        <v>224</v>
      </c>
      <c r="C20" s="100" t="s">
        <v>65</v>
      </c>
      <c r="D20" s="101">
        <v>45369</v>
      </c>
      <c r="E20" s="102" t="s">
        <v>427</v>
      </c>
      <c r="F20" s="103" t="s">
        <v>31</v>
      </c>
      <c r="G20" s="100" t="s">
        <v>45</v>
      </c>
      <c r="H20" s="100" t="s">
        <v>66</v>
      </c>
      <c r="I20" s="47">
        <v>2000000</v>
      </c>
      <c r="J20" s="47">
        <f t="shared" si="3"/>
        <v>2000000</v>
      </c>
      <c r="K20" s="48"/>
      <c r="L20" s="47"/>
      <c r="M20" s="97">
        <v>600000</v>
      </c>
      <c r="N20" s="98"/>
      <c r="O20" s="97">
        <f t="shared" si="4"/>
        <v>1400000</v>
      </c>
      <c r="P20" s="99">
        <f t="shared" si="5"/>
        <v>0.3</v>
      </c>
      <c r="Q20" s="99">
        <f t="shared" si="6"/>
        <v>0.7</v>
      </c>
    </row>
    <row r="21" spans="2:117" ht="38.25" customHeight="1" x14ac:dyDescent="0.35">
      <c r="B21" s="91" t="s">
        <v>224</v>
      </c>
      <c r="C21" s="93" t="s">
        <v>67</v>
      </c>
      <c r="D21" s="106">
        <v>2024</v>
      </c>
      <c r="E21" s="95" t="s">
        <v>426</v>
      </c>
      <c r="F21" s="96" t="s">
        <v>68</v>
      </c>
      <c r="G21" s="107" t="s">
        <v>45</v>
      </c>
      <c r="H21" s="93" t="s">
        <v>64</v>
      </c>
      <c r="I21" s="54">
        <v>1621000</v>
      </c>
      <c r="J21" s="54">
        <f t="shared" si="3"/>
        <v>1621000</v>
      </c>
      <c r="K21" s="55"/>
      <c r="L21" s="54"/>
      <c r="M21" s="97">
        <v>486300</v>
      </c>
      <c r="N21" s="98"/>
      <c r="O21" s="97">
        <f t="shared" si="4"/>
        <v>1134700</v>
      </c>
      <c r="P21" s="99">
        <f t="shared" si="5"/>
        <v>0.3</v>
      </c>
      <c r="Q21" s="99">
        <f t="shared" si="6"/>
        <v>0.7</v>
      </c>
    </row>
    <row r="22" spans="2:117" ht="41.25" customHeight="1" x14ac:dyDescent="0.35">
      <c r="B22" s="91" t="s">
        <v>224</v>
      </c>
      <c r="C22" s="100" t="s">
        <v>69</v>
      </c>
      <c r="D22" s="94">
        <v>45406</v>
      </c>
      <c r="E22" s="95" t="s">
        <v>425</v>
      </c>
      <c r="F22" s="96" t="s">
        <v>40</v>
      </c>
      <c r="G22" s="107" t="s">
        <v>45</v>
      </c>
      <c r="H22" s="93" t="s">
        <v>70</v>
      </c>
      <c r="I22" s="54">
        <v>1621000</v>
      </c>
      <c r="J22" s="54">
        <f t="shared" si="3"/>
        <v>1621000</v>
      </c>
      <c r="K22" s="55"/>
      <c r="L22" s="54"/>
      <c r="M22" s="97">
        <v>489300</v>
      </c>
      <c r="N22" s="98"/>
      <c r="O22" s="97">
        <f t="shared" si="4"/>
        <v>1131700</v>
      </c>
      <c r="P22" s="99">
        <f t="shared" si="5"/>
        <v>0.30185070943861814</v>
      </c>
      <c r="Q22" s="99">
        <f t="shared" si="6"/>
        <v>0.69814929056138186</v>
      </c>
    </row>
    <row r="23" spans="2:117" ht="34.5" customHeight="1" x14ac:dyDescent="0.35">
      <c r="B23" s="91" t="s">
        <v>224</v>
      </c>
      <c r="C23" s="100" t="s">
        <v>71</v>
      </c>
      <c r="D23" s="94">
        <v>45369</v>
      </c>
      <c r="E23" s="95" t="s">
        <v>424</v>
      </c>
      <c r="F23" s="96" t="s">
        <v>159</v>
      </c>
      <c r="G23" s="107" t="s">
        <v>45</v>
      </c>
      <c r="H23" s="93" t="s">
        <v>72</v>
      </c>
      <c r="I23" s="54">
        <v>1920000</v>
      </c>
      <c r="J23" s="54">
        <f t="shared" si="3"/>
        <v>1920000</v>
      </c>
      <c r="K23" s="55"/>
      <c r="L23" s="54"/>
      <c r="M23" s="97">
        <v>576000</v>
      </c>
      <c r="N23" s="98"/>
      <c r="O23" s="97">
        <f t="shared" si="4"/>
        <v>1344000</v>
      </c>
      <c r="P23" s="99">
        <f t="shared" si="5"/>
        <v>0.3</v>
      </c>
      <c r="Q23" s="99">
        <f t="shared" si="6"/>
        <v>0.7</v>
      </c>
    </row>
    <row r="24" spans="2:117" ht="33.75" customHeight="1" x14ac:dyDescent="0.35">
      <c r="B24" s="91" t="s">
        <v>224</v>
      </c>
      <c r="C24" s="100" t="s">
        <v>73</v>
      </c>
      <c r="D24" s="94">
        <v>45393</v>
      </c>
      <c r="E24" s="95" t="s">
        <v>423</v>
      </c>
      <c r="F24" s="96" t="s">
        <v>60</v>
      </c>
      <c r="G24" s="107" t="s">
        <v>45</v>
      </c>
      <c r="H24" s="93" t="s">
        <v>74</v>
      </c>
      <c r="I24" s="104">
        <v>1575000</v>
      </c>
      <c r="J24" s="104">
        <f t="shared" si="3"/>
        <v>1575000</v>
      </c>
      <c r="K24" s="105"/>
      <c r="L24" s="104"/>
      <c r="M24" s="97">
        <v>472500</v>
      </c>
      <c r="N24" s="98"/>
      <c r="O24" s="97">
        <f t="shared" si="4"/>
        <v>1102500</v>
      </c>
      <c r="P24" s="99">
        <f t="shared" si="5"/>
        <v>0.3</v>
      </c>
      <c r="Q24" s="99">
        <f t="shared" si="6"/>
        <v>0.7</v>
      </c>
    </row>
    <row r="25" spans="2:117" ht="33.75" customHeight="1" x14ac:dyDescent="0.35">
      <c r="B25" s="91" t="s">
        <v>224</v>
      </c>
      <c r="C25" s="100" t="s">
        <v>75</v>
      </c>
      <c r="D25" s="106">
        <v>2024</v>
      </c>
      <c r="E25" s="95" t="s">
        <v>76</v>
      </c>
      <c r="F25" s="96" t="s">
        <v>13</v>
      </c>
      <c r="G25" s="107" t="s">
        <v>77</v>
      </c>
      <c r="H25" s="93" t="s">
        <v>78</v>
      </c>
      <c r="I25" s="47">
        <v>1065000</v>
      </c>
      <c r="J25" s="47">
        <f t="shared" si="3"/>
        <v>1065000</v>
      </c>
      <c r="K25" s="48"/>
      <c r="L25" s="47"/>
      <c r="M25" s="97">
        <v>319500</v>
      </c>
      <c r="N25" s="98"/>
      <c r="O25" s="97">
        <f t="shared" si="4"/>
        <v>745500</v>
      </c>
      <c r="P25" s="99">
        <f t="shared" si="5"/>
        <v>0.3</v>
      </c>
      <c r="Q25" s="99">
        <f t="shared" si="6"/>
        <v>0.7</v>
      </c>
    </row>
    <row r="26" spans="2:117" ht="31.5" customHeight="1" x14ac:dyDescent="0.35">
      <c r="B26" s="91" t="s">
        <v>224</v>
      </c>
      <c r="C26" s="100" t="s">
        <v>79</v>
      </c>
      <c r="D26" s="106">
        <v>2024</v>
      </c>
      <c r="E26" s="108" t="s">
        <v>422</v>
      </c>
      <c r="F26" s="109" t="s">
        <v>80</v>
      </c>
      <c r="G26" s="107" t="s">
        <v>77</v>
      </c>
      <c r="H26" s="107" t="s">
        <v>81</v>
      </c>
      <c r="I26" s="47">
        <v>1225000</v>
      </c>
      <c r="J26" s="47">
        <f t="shared" si="3"/>
        <v>1225000</v>
      </c>
      <c r="K26" s="48"/>
      <c r="L26" s="47"/>
      <c r="M26" s="97">
        <v>367599</v>
      </c>
      <c r="N26" s="98"/>
      <c r="O26" s="97">
        <f t="shared" si="4"/>
        <v>857401</v>
      </c>
      <c r="P26" s="99">
        <f t="shared" si="5"/>
        <v>0.30008081632653061</v>
      </c>
      <c r="Q26" s="99">
        <f t="shared" si="6"/>
        <v>0.69991918367346939</v>
      </c>
    </row>
    <row r="27" spans="2:117" s="39" customFormat="1" ht="31.5" customHeight="1" thickBot="1" x14ac:dyDescent="0.4">
      <c r="B27" s="110" t="s">
        <v>224</v>
      </c>
      <c r="C27" s="60" t="s">
        <v>86</v>
      </c>
      <c r="D27" s="111">
        <v>45617</v>
      </c>
      <c r="E27" s="112" t="s">
        <v>82</v>
      </c>
      <c r="F27" s="113" t="s">
        <v>83</v>
      </c>
      <c r="G27" s="114" t="s">
        <v>84</v>
      </c>
      <c r="H27" s="115" t="s">
        <v>418</v>
      </c>
      <c r="I27" s="64">
        <v>6125470</v>
      </c>
      <c r="J27" s="64">
        <f t="shared" si="3"/>
        <v>6125470</v>
      </c>
      <c r="K27" s="116"/>
      <c r="L27" s="64"/>
      <c r="M27" s="117">
        <v>1837722</v>
      </c>
      <c r="N27" s="59"/>
      <c r="O27" s="117">
        <f t="shared" si="4"/>
        <v>4287748</v>
      </c>
      <c r="P27" s="118">
        <f t="shared" si="5"/>
        <v>0.30001322347509662</v>
      </c>
      <c r="Q27" s="118">
        <f t="shared" si="6"/>
        <v>0.69998677652490338</v>
      </c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</row>
    <row r="28" spans="2:117" ht="19.5" customHeight="1" thickBot="1" x14ac:dyDescent="0.4">
      <c r="B28" s="119" t="s">
        <v>85</v>
      </c>
      <c r="C28" s="120"/>
      <c r="D28" s="120"/>
      <c r="E28" s="120"/>
      <c r="F28" s="121"/>
      <c r="G28" s="120"/>
      <c r="H28" s="122"/>
      <c r="I28" s="123">
        <f>SUM(I12:I27)</f>
        <v>30406370</v>
      </c>
      <c r="J28" s="124">
        <f>SUM(J12:J27)</f>
        <v>30406370</v>
      </c>
      <c r="K28" s="124"/>
      <c r="L28" s="124"/>
      <c r="M28" s="124">
        <f>SUM(M12:M27)</f>
        <v>9125091</v>
      </c>
      <c r="N28" s="124"/>
      <c r="O28" s="124">
        <f>SUM(O12:O27)</f>
        <v>21281279</v>
      </c>
      <c r="P28" s="125">
        <f>+M28/J28</f>
        <v>0.30010458334881801</v>
      </c>
      <c r="Q28" s="126">
        <f>+O28/J28</f>
        <v>0.69989541665118193</v>
      </c>
    </row>
    <row r="29" spans="2:117" ht="32.25" customHeight="1" x14ac:dyDescent="0.35">
      <c r="B29" s="127" t="s">
        <v>223</v>
      </c>
      <c r="C29" s="127" t="s">
        <v>226</v>
      </c>
      <c r="D29" s="128">
        <v>45051</v>
      </c>
      <c r="E29" s="129" t="s">
        <v>421</v>
      </c>
      <c r="F29" s="130" t="s">
        <v>90</v>
      </c>
      <c r="G29" s="131" t="s">
        <v>89</v>
      </c>
      <c r="H29" s="129" t="s">
        <v>91</v>
      </c>
      <c r="I29" s="88">
        <v>9000000</v>
      </c>
      <c r="J29" s="88">
        <v>9000000</v>
      </c>
      <c r="K29" s="88"/>
      <c r="L29" s="88">
        <v>5400000</v>
      </c>
      <c r="M29" s="88"/>
      <c r="N29" s="88"/>
      <c r="O29" s="88">
        <f>+J29-(L29+M29+N29)</f>
        <v>3600000</v>
      </c>
      <c r="P29" s="132">
        <f>+L29/J29</f>
        <v>0.6</v>
      </c>
      <c r="Q29" s="133">
        <f>+O29/J29</f>
        <v>0.4</v>
      </c>
    </row>
    <row r="30" spans="2:117" ht="31.5" customHeight="1" x14ac:dyDescent="0.35">
      <c r="B30" s="127" t="s">
        <v>223</v>
      </c>
      <c r="C30" s="41" t="s">
        <v>227</v>
      </c>
      <c r="D30" s="134">
        <v>45121</v>
      </c>
      <c r="E30" s="135" t="s">
        <v>127</v>
      </c>
      <c r="F30" s="136" t="s">
        <v>88</v>
      </c>
      <c r="G30" s="137" t="s">
        <v>89</v>
      </c>
      <c r="H30" s="135" t="s">
        <v>92</v>
      </c>
      <c r="I30" s="88">
        <v>9328748</v>
      </c>
      <c r="J30" s="88">
        <v>9328748</v>
      </c>
      <c r="K30" s="88"/>
      <c r="L30" s="88">
        <v>2798624</v>
      </c>
      <c r="M30" s="88">
        <v>4021078</v>
      </c>
      <c r="N30" s="88">
        <v>2509046</v>
      </c>
      <c r="O30" s="88">
        <f t="shared" ref="O30:O34" si="7">+J30-(L30+M30+N30)</f>
        <v>0</v>
      </c>
      <c r="P30" s="53">
        <f>+(L30+M30+N30)/J30</f>
        <v>1</v>
      </c>
      <c r="Q30" s="133">
        <f t="shared" ref="Q30:Q34" si="8">+O30/J30</f>
        <v>0</v>
      </c>
    </row>
    <row r="31" spans="2:117" s="40" customFormat="1" ht="30.75" customHeight="1" x14ac:dyDescent="0.35">
      <c r="B31" s="127" t="s">
        <v>223</v>
      </c>
      <c r="C31" s="41" t="s">
        <v>228</v>
      </c>
      <c r="D31" s="134">
        <v>45121</v>
      </c>
      <c r="E31" s="135" t="s">
        <v>121</v>
      </c>
      <c r="F31" s="136" t="s">
        <v>93</v>
      </c>
      <c r="G31" s="137" t="s">
        <v>89</v>
      </c>
      <c r="H31" s="135" t="s">
        <v>94</v>
      </c>
      <c r="I31" s="88">
        <v>1500000</v>
      </c>
      <c r="J31" s="88">
        <v>1500000</v>
      </c>
      <c r="K31" s="88"/>
      <c r="L31" s="88">
        <v>450000</v>
      </c>
      <c r="M31" s="88">
        <v>1050000</v>
      </c>
      <c r="N31" s="88"/>
      <c r="O31" s="88">
        <f t="shared" si="7"/>
        <v>0</v>
      </c>
      <c r="P31" s="53">
        <f t="shared" ref="P31:P34" si="9">+(L31+M31+N31)/J31</f>
        <v>1</v>
      </c>
      <c r="Q31" s="133">
        <f t="shared" si="8"/>
        <v>0</v>
      </c>
    </row>
    <row r="32" spans="2:117" ht="31.5" customHeight="1" x14ac:dyDescent="0.35">
      <c r="B32" s="127" t="s">
        <v>223</v>
      </c>
      <c r="C32" s="41" t="s">
        <v>229</v>
      </c>
      <c r="D32" s="134">
        <v>45320</v>
      </c>
      <c r="E32" s="138" t="s">
        <v>96</v>
      </c>
      <c r="F32" s="136" t="s">
        <v>97</v>
      </c>
      <c r="G32" s="46" t="s">
        <v>14</v>
      </c>
      <c r="H32" s="135" t="s">
        <v>98</v>
      </c>
      <c r="I32" s="88">
        <v>2400000</v>
      </c>
      <c r="J32" s="88">
        <v>2400000</v>
      </c>
      <c r="K32" s="88"/>
      <c r="L32" s="88"/>
      <c r="M32" s="88">
        <v>2400000</v>
      </c>
      <c r="N32" s="88"/>
      <c r="O32" s="88">
        <f t="shared" si="7"/>
        <v>0</v>
      </c>
      <c r="P32" s="53">
        <f t="shared" si="9"/>
        <v>1</v>
      </c>
      <c r="Q32" s="133">
        <f t="shared" si="8"/>
        <v>0</v>
      </c>
    </row>
    <row r="33" spans="1:117" ht="35.25" customHeight="1" x14ac:dyDescent="0.35">
      <c r="B33" s="127" t="s">
        <v>223</v>
      </c>
      <c r="C33" s="41" t="s">
        <v>230</v>
      </c>
      <c r="D33" s="134">
        <v>45357</v>
      </c>
      <c r="E33" s="137" t="s">
        <v>99</v>
      </c>
      <c r="F33" s="136" t="s">
        <v>97</v>
      </c>
      <c r="G33" s="46" t="s">
        <v>14</v>
      </c>
      <c r="H33" s="135" t="s">
        <v>100</v>
      </c>
      <c r="I33" s="88">
        <v>1000000</v>
      </c>
      <c r="J33" s="88">
        <v>1000000</v>
      </c>
      <c r="K33" s="88"/>
      <c r="L33" s="88"/>
      <c r="M33" s="88">
        <v>1000000</v>
      </c>
      <c r="N33" s="88"/>
      <c r="O33" s="88">
        <f t="shared" si="7"/>
        <v>0</v>
      </c>
      <c r="P33" s="53">
        <f t="shared" si="9"/>
        <v>1</v>
      </c>
      <c r="Q33" s="133">
        <f t="shared" si="8"/>
        <v>0</v>
      </c>
    </row>
    <row r="34" spans="1:117" ht="34.5" customHeight="1" thickBot="1" x14ac:dyDescent="0.4">
      <c r="B34" s="127" t="s">
        <v>223</v>
      </c>
      <c r="C34" s="59" t="s">
        <v>231</v>
      </c>
      <c r="D34" s="139">
        <v>45357</v>
      </c>
      <c r="E34" s="140" t="s">
        <v>101</v>
      </c>
      <c r="F34" s="141" t="s">
        <v>97</v>
      </c>
      <c r="G34" s="113" t="s">
        <v>14</v>
      </c>
      <c r="H34" s="140" t="s">
        <v>100</v>
      </c>
      <c r="I34" s="88">
        <v>840000</v>
      </c>
      <c r="J34" s="88">
        <v>840000</v>
      </c>
      <c r="K34" s="88"/>
      <c r="L34" s="88"/>
      <c r="M34" s="88">
        <v>840000</v>
      </c>
      <c r="N34" s="88"/>
      <c r="O34" s="88">
        <f t="shared" si="7"/>
        <v>0</v>
      </c>
      <c r="P34" s="70">
        <f t="shared" si="9"/>
        <v>1</v>
      </c>
      <c r="Q34" s="133">
        <f t="shared" si="8"/>
        <v>0</v>
      </c>
    </row>
    <row r="35" spans="1:117" ht="20.149999999999999" customHeight="1" thickBot="1" x14ac:dyDescent="0.4">
      <c r="A35" s="12"/>
      <c r="B35" s="119" t="s">
        <v>102</v>
      </c>
      <c r="C35" s="120"/>
      <c r="D35" s="120"/>
      <c r="E35" s="120"/>
      <c r="F35" s="120"/>
      <c r="G35" s="120"/>
      <c r="H35" s="122"/>
      <c r="I35" s="142">
        <f>SUM(I29:I34)</f>
        <v>24068748</v>
      </c>
      <c r="J35" s="142">
        <f>SUM(J29:J34)</f>
        <v>24068748</v>
      </c>
      <c r="K35" s="143"/>
      <c r="L35" s="142">
        <f>SUM(L29:L34)</f>
        <v>8648624</v>
      </c>
      <c r="M35" s="142">
        <f>SUM(M29:M34)</f>
        <v>9311078</v>
      </c>
      <c r="N35" s="142">
        <f>SUM(N29:N34)</f>
        <v>2509046</v>
      </c>
      <c r="O35" s="142">
        <f t="shared" ref="O35" si="10">SUM(O29:O34)</f>
        <v>3600000</v>
      </c>
      <c r="P35" s="144">
        <f>+(L35+M35+N35)/J35</f>
        <v>0.85042844771153037</v>
      </c>
      <c r="Q35" s="144">
        <f>+O35/J35</f>
        <v>0.14957155228846969</v>
      </c>
      <c r="R35" s="12"/>
    </row>
    <row r="36" spans="1:117" s="149" customFormat="1" ht="33.75" customHeight="1" x14ac:dyDescent="0.35">
      <c r="A36" s="12"/>
      <c r="B36" s="145" t="s">
        <v>222</v>
      </c>
      <c r="C36" s="146" t="s">
        <v>232</v>
      </c>
      <c r="D36" s="147">
        <v>45736</v>
      </c>
      <c r="E36" s="146" t="s">
        <v>103</v>
      </c>
      <c r="F36" s="130" t="s">
        <v>97</v>
      </c>
      <c r="G36" s="148" t="s">
        <v>244</v>
      </c>
      <c r="H36" s="146" t="s">
        <v>245</v>
      </c>
      <c r="I36" s="88">
        <v>1053000</v>
      </c>
      <c r="J36" s="88">
        <v>1053000</v>
      </c>
      <c r="K36" s="88"/>
      <c r="L36" s="88"/>
      <c r="M36" s="88"/>
      <c r="N36" s="88">
        <v>351000</v>
      </c>
      <c r="O36" s="88">
        <f>+J36-(L36+M36+N36)</f>
        <v>702000</v>
      </c>
      <c r="P36" s="133">
        <f>+N36/J36</f>
        <v>0.33333333333333331</v>
      </c>
      <c r="Q36" s="133">
        <f>+O36/J36</f>
        <v>0.66666666666666663</v>
      </c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/>
      <c r="DA36" s="12"/>
      <c r="DB36" s="12"/>
      <c r="DC36" s="12"/>
      <c r="DD36" s="12"/>
      <c r="DE36" s="12"/>
      <c r="DF36" s="12"/>
      <c r="DG36" s="12"/>
      <c r="DH36" s="12"/>
      <c r="DI36" s="12"/>
      <c r="DJ36" s="12"/>
      <c r="DK36" s="12"/>
      <c r="DL36" s="12"/>
      <c r="DM36" s="12"/>
    </row>
    <row r="37" spans="1:117" s="149" customFormat="1" ht="33.75" customHeight="1" x14ac:dyDescent="0.35">
      <c r="A37" s="12"/>
      <c r="B37" s="150" t="s">
        <v>222</v>
      </c>
      <c r="C37" s="46" t="s">
        <v>233</v>
      </c>
      <c r="D37" s="151">
        <v>45736</v>
      </c>
      <c r="E37" s="46" t="s">
        <v>104</v>
      </c>
      <c r="F37" s="152" t="s">
        <v>97</v>
      </c>
      <c r="G37" s="153" t="s">
        <v>244</v>
      </c>
      <c r="H37" s="46" t="s">
        <v>245</v>
      </c>
      <c r="I37" s="88">
        <v>1956528</v>
      </c>
      <c r="J37" s="88">
        <v>1956528</v>
      </c>
      <c r="K37" s="88"/>
      <c r="L37" s="88"/>
      <c r="M37" s="88"/>
      <c r="N37" s="88"/>
      <c r="O37" s="88">
        <f>+J37-(L37+M37+N37)</f>
        <v>1956528</v>
      </c>
      <c r="P37" s="133">
        <f t="shared" ref="P37:P38" si="11">+N37/J37</f>
        <v>0</v>
      </c>
      <c r="Q37" s="154">
        <f t="shared" ref="Q37:Q53" si="12">+O37/J37</f>
        <v>1</v>
      </c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2"/>
    </row>
    <row r="38" spans="1:117" s="149" customFormat="1" ht="29.25" customHeight="1" x14ac:dyDescent="0.35">
      <c r="A38" s="12"/>
      <c r="B38" s="150" t="s">
        <v>222</v>
      </c>
      <c r="C38" s="46" t="s">
        <v>235</v>
      </c>
      <c r="D38" s="151">
        <v>45736</v>
      </c>
      <c r="E38" s="46" t="s">
        <v>105</v>
      </c>
      <c r="F38" s="152" t="s">
        <v>97</v>
      </c>
      <c r="G38" s="153" t="s">
        <v>244</v>
      </c>
      <c r="H38" s="46" t="s">
        <v>245</v>
      </c>
      <c r="I38" s="88">
        <v>1010796</v>
      </c>
      <c r="J38" s="88">
        <v>1010796</v>
      </c>
      <c r="K38" s="88"/>
      <c r="L38" s="88"/>
      <c r="M38" s="88"/>
      <c r="N38" s="88"/>
      <c r="O38" s="88">
        <f t="shared" ref="O38:O53" si="13">+J38-(L38+M38+N38)</f>
        <v>1010796</v>
      </c>
      <c r="P38" s="133">
        <f t="shared" si="11"/>
        <v>0</v>
      </c>
      <c r="Q38" s="154">
        <f t="shared" si="12"/>
        <v>1</v>
      </c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</row>
    <row r="39" spans="1:117" s="149" customFormat="1" ht="31.5" customHeight="1" x14ac:dyDescent="0.35">
      <c r="A39" s="12"/>
      <c r="B39" s="150" t="s">
        <v>222</v>
      </c>
      <c r="C39" s="46" t="s">
        <v>234</v>
      </c>
      <c r="D39" s="151">
        <v>45736</v>
      </c>
      <c r="E39" s="46" t="s">
        <v>106</v>
      </c>
      <c r="F39" s="152" t="s">
        <v>97</v>
      </c>
      <c r="G39" s="153" t="s">
        <v>244</v>
      </c>
      <c r="H39" s="46" t="s">
        <v>245</v>
      </c>
      <c r="I39" s="88">
        <v>1214000</v>
      </c>
      <c r="J39" s="88">
        <v>1214000</v>
      </c>
      <c r="K39" s="88"/>
      <c r="L39" s="88"/>
      <c r="M39" s="88"/>
      <c r="N39" s="88">
        <v>303500</v>
      </c>
      <c r="O39" s="88">
        <f t="shared" si="13"/>
        <v>910500</v>
      </c>
      <c r="P39" s="154">
        <f t="shared" ref="P39:P47" si="14">+N39/J39</f>
        <v>0.25</v>
      </c>
      <c r="Q39" s="154">
        <f t="shared" si="12"/>
        <v>0.75</v>
      </c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  <c r="CW39" s="12"/>
      <c r="CX39" s="12"/>
      <c r="CY39" s="12"/>
      <c r="CZ39" s="12"/>
      <c r="DA39" s="12"/>
      <c r="DB39" s="12"/>
      <c r="DC39" s="12"/>
      <c r="DD39" s="12"/>
      <c r="DE39" s="12"/>
      <c r="DF39" s="12"/>
      <c r="DG39" s="12"/>
      <c r="DH39" s="12"/>
      <c r="DI39" s="12"/>
      <c r="DJ39" s="12"/>
      <c r="DK39" s="12"/>
      <c r="DL39" s="12"/>
      <c r="DM39" s="12"/>
    </row>
    <row r="40" spans="1:117" s="155" customFormat="1" ht="32.25" customHeight="1" x14ac:dyDescent="0.35">
      <c r="A40" s="40"/>
      <c r="B40" s="150" t="s">
        <v>222</v>
      </c>
      <c r="C40" s="46" t="s">
        <v>236</v>
      </c>
      <c r="D40" s="151">
        <v>45736</v>
      </c>
      <c r="E40" s="46" t="s">
        <v>107</v>
      </c>
      <c r="F40" s="152" t="s">
        <v>97</v>
      </c>
      <c r="G40" s="153" t="s">
        <v>244</v>
      </c>
      <c r="H40" s="46" t="s">
        <v>245</v>
      </c>
      <c r="I40" s="88">
        <v>5301888</v>
      </c>
      <c r="J40" s="88">
        <v>5301888</v>
      </c>
      <c r="K40" s="88"/>
      <c r="L40" s="88"/>
      <c r="M40" s="88"/>
      <c r="N40" s="88"/>
      <c r="O40" s="88">
        <f t="shared" si="13"/>
        <v>5301888</v>
      </c>
      <c r="P40" s="154">
        <f t="shared" si="14"/>
        <v>0</v>
      </c>
      <c r="Q40" s="154">
        <f t="shared" si="12"/>
        <v>1</v>
      </c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  <c r="BA40" s="40"/>
      <c r="BB40" s="40"/>
      <c r="BC40" s="40"/>
      <c r="BD40" s="40"/>
      <c r="BE40" s="40"/>
      <c r="BF40" s="40"/>
      <c r="BG40" s="40"/>
      <c r="BH40" s="40"/>
      <c r="BI40" s="40"/>
      <c r="BJ40" s="40"/>
      <c r="BK40" s="40"/>
      <c r="BL40" s="40"/>
      <c r="BM40" s="40"/>
      <c r="BN40" s="40"/>
      <c r="BO40" s="40"/>
      <c r="BP40" s="40"/>
      <c r="BQ40" s="40"/>
      <c r="BR40" s="40"/>
      <c r="BS40" s="40"/>
      <c r="BT40" s="40"/>
      <c r="BU40" s="40"/>
      <c r="BV40" s="40"/>
      <c r="BW40" s="40"/>
      <c r="BX40" s="40"/>
      <c r="BY40" s="40"/>
      <c r="BZ40" s="40"/>
      <c r="CA40" s="40"/>
      <c r="CB40" s="40"/>
      <c r="CC40" s="40"/>
      <c r="CD40" s="40"/>
      <c r="CE40" s="40"/>
      <c r="CF40" s="40"/>
      <c r="CG40" s="40"/>
      <c r="CH40" s="40"/>
      <c r="CI40" s="40"/>
      <c r="CJ40" s="40"/>
      <c r="CK40" s="40"/>
      <c r="CL40" s="40"/>
      <c r="CM40" s="40"/>
      <c r="CN40" s="40"/>
      <c r="CO40" s="40"/>
      <c r="CP40" s="40"/>
      <c r="CQ40" s="40"/>
      <c r="CR40" s="40"/>
      <c r="CS40" s="40"/>
      <c r="CT40" s="40"/>
      <c r="CU40" s="40"/>
      <c r="CV40" s="40"/>
      <c r="CW40" s="40"/>
      <c r="CX40" s="40"/>
      <c r="CY40" s="40"/>
      <c r="CZ40" s="40"/>
      <c r="DA40" s="40"/>
      <c r="DB40" s="40"/>
      <c r="DC40" s="40"/>
      <c r="DD40" s="40"/>
      <c r="DE40" s="40"/>
      <c r="DF40" s="40"/>
      <c r="DG40" s="40"/>
      <c r="DH40" s="40"/>
      <c r="DI40" s="40"/>
      <c r="DJ40" s="40"/>
      <c r="DK40" s="40"/>
      <c r="DL40" s="40"/>
      <c r="DM40" s="40"/>
    </row>
    <row r="41" spans="1:117" s="155" customFormat="1" ht="32.25" customHeight="1" x14ac:dyDescent="0.35">
      <c r="A41" s="40"/>
      <c r="B41" s="150" t="s">
        <v>222</v>
      </c>
      <c r="C41" s="46" t="s">
        <v>237</v>
      </c>
      <c r="D41" s="151">
        <v>45736</v>
      </c>
      <c r="E41" s="46" t="s">
        <v>487</v>
      </c>
      <c r="F41" s="152" t="s">
        <v>97</v>
      </c>
      <c r="G41" s="153" t="s">
        <v>244</v>
      </c>
      <c r="H41" s="46" t="s">
        <v>245</v>
      </c>
      <c r="I41" s="88">
        <v>1002966</v>
      </c>
      <c r="J41" s="88">
        <v>1002966</v>
      </c>
      <c r="K41" s="88"/>
      <c r="L41" s="88"/>
      <c r="M41" s="88"/>
      <c r="N41" s="88"/>
      <c r="O41" s="88">
        <f t="shared" si="13"/>
        <v>1002966</v>
      </c>
      <c r="P41" s="154">
        <f t="shared" si="14"/>
        <v>0</v>
      </c>
      <c r="Q41" s="154">
        <f t="shared" si="12"/>
        <v>1</v>
      </c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  <c r="AX41" s="40"/>
      <c r="AY41" s="40"/>
      <c r="AZ41" s="40"/>
      <c r="BA41" s="40"/>
      <c r="BB41" s="40"/>
      <c r="BC41" s="40"/>
      <c r="BD41" s="40"/>
      <c r="BE41" s="40"/>
      <c r="BF41" s="40"/>
      <c r="BG41" s="40"/>
      <c r="BH41" s="40"/>
      <c r="BI41" s="40"/>
      <c r="BJ41" s="40"/>
      <c r="BK41" s="40"/>
      <c r="BL41" s="40"/>
      <c r="BM41" s="40"/>
      <c r="BN41" s="40"/>
      <c r="BO41" s="40"/>
      <c r="BP41" s="40"/>
      <c r="BQ41" s="40"/>
      <c r="BR41" s="40"/>
      <c r="BS41" s="40"/>
      <c r="BT41" s="40"/>
      <c r="BU41" s="40"/>
      <c r="BV41" s="40"/>
      <c r="BW41" s="40"/>
      <c r="BX41" s="40"/>
      <c r="BY41" s="40"/>
      <c r="BZ41" s="40"/>
      <c r="CA41" s="40"/>
      <c r="CB41" s="40"/>
      <c r="CC41" s="40"/>
      <c r="CD41" s="40"/>
      <c r="CE41" s="40"/>
      <c r="CF41" s="40"/>
      <c r="CG41" s="40"/>
      <c r="CH41" s="40"/>
      <c r="CI41" s="40"/>
      <c r="CJ41" s="40"/>
      <c r="CK41" s="40"/>
      <c r="CL41" s="40"/>
      <c r="CM41" s="40"/>
      <c r="CN41" s="40"/>
      <c r="CO41" s="40"/>
      <c r="CP41" s="40"/>
      <c r="CQ41" s="40"/>
      <c r="CR41" s="40"/>
      <c r="CS41" s="40"/>
      <c r="CT41" s="40"/>
      <c r="CU41" s="40"/>
      <c r="CV41" s="40"/>
      <c r="CW41" s="40"/>
      <c r="CX41" s="40"/>
      <c r="CY41" s="40"/>
      <c r="CZ41" s="40"/>
      <c r="DA41" s="40"/>
      <c r="DB41" s="40"/>
      <c r="DC41" s="40"/>
      <c r="DD41" s="40"/>
      <c r="DE41" s="40"/>
      <c r="DF41" s="40"/>
      <c r="DG41" s="40"/>
      <c r="DH41" s="40"/>
      <c r="DI41" s="40"/>
      <c r="DJ41" s="40"/>
      <c r="DK41" s="40"/>
      <c r="DL41" s="40"/>
      <c r="DM41" s="40"/>
    </row>
    <row r="42" spans="1:117" s="149" customFormat="1" ht="31.5" customHeight="1" x14ac:dyDescent="0.35">
      <c r="A42" s="12"/>
      <c r="B42" s="150" t="s">
        <v>222</v>
      </c>
      <c r="C42" s="46" t="s">
        <v>238</v>
      </c>
      <c r="D42" s="151">
        <v>45736</v>
      </c>
      <c r="E42" s="46" t="s">
        <v>108</v>
      </c>
      <c r="F42" s="152" t="s">
        <v>97</v>
      </c>
      <c r="G42" s="153" t="s">
        <v>244</v>
      </c>
      <c r="H42" s="46" t="s">
        <v>245</v>
      </c>
      <c r="I42" s="88">
        <v>1518000</v>
      </c>
      <c r="J42" s="88">
        <v>1518000</v>
      </c>
      <c r="K42" s="88"/>
      <c r="L42" s="88"/>
      <c r="M42" s="88"/>
      <c r="N42" s="88">
        <v>253000</v>
      </c>
      <c r="O42" s="88">
        <f t="shared" si="13"/>
        <v>1265000</v>
      </c>
      <c r="P42" s="154">
        <f t="shared" si="14"/>
        <v>0.16666666666666666</v>
      </c>
      <c r="Q42" s="154">
        <f t="shared" si="12"/>
        <v>0.83333333333333337</v>
      </c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A42" s="12"/>
      <c r="DB42" s="12"/>
      <c r="DC42" s="12"/>
      <c r="DD42" s="12"/>
      <c r="DE42" s="12"/>
      <c r="DF42" s="12"/>
      <c r="DG42" s="12"/>
      <c r="DH42" s="12"/>
      <c r="DI42" s="12"/>
      <c r="DJ42" s="12"/>
      <c r="DK42" s="12"/>
      <c r="DL42" s="12"/>
      <c r="DM42" s="12"/>
    </row>
    <row r="43" spans="1:117" s="149" customFormat="1" ht="34.5" customHeight="1" x14ac:dyDescent="0.35">
      <c r="A43" s="12"/>
      <c r="B43" s="150" t="s">
        <v>222</v>
      </c>
      <c r="C43" s="46" t="s">
        <v>239</v>
      </c>
      <c r="D43" s="151">
        <v>45736</v>
      </c>
      <c r="E43" s="46" t="s">
        <v>109</v>
      </c>
      <c r="F43" s="152" t="s">
        <v>97</v>
      </c>
      <c r="G43" s="153" t="s">
        <v>244</v>
      </c>
      <c r="H43" s="46" t="s">
        <v>245</v>
      </c>
      <c r="I43" s="88">
        <v>948000</v>
      </c>
      <c r="J43" s="88">
        <v>948000</v>
      </c>
      <c r="K43" s="88"/>
      <c r="L43" s="88"/>
      <c r="M43" s="88"/>
      <c r="N43" s="88">
        <v>79000</v>
      </c>
      <c r="O43" s="88">
        <f t="shared" si="13"/>
        <v>869000</v>
      </c>
      <c r="P43" s="154">
        <f t="shared" si="14"/>
        <v>8.3333333333333329E-2</v>
      </c>
      <c r="Q43" s="154">
        <f t="shared" si="12"/>
        <v>0.91666666666666663</v>
      </c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</row>
    <row r="44" spans="1:117" s="149" customFormat="1" ht="34.5" customHeight="1" x14ac:dyDescent="0.35">
      <c r="A44" s="12"/>
      <c r="B44" s="150" t="s">
        <v>222</v>
      </c>
      <c r="C44" s="46" t="s">
        <v>240</v>
      </c>
      <c r="D44" s="151">
        <v>45736</v>
      </c>
      <c r="E44" s="46" t="s">
        <v>110</v>
      </c>
      <c r="F44" s="152" t="s">
        <v>97</v>
      </c>
      <c r="G44" s="153" t="s">
        <v>244</v>
      </c>
      <c r="H44" s="46" t="s">
        <v>245</v>
      </c>
      <c r="I44" s="88">
        <v>1448400</v>
      </c>
      <c r="J44" s="88">
        <v>1448400</v>
      </c>
      <c r="K44" s="88"/>
      <c r="L44" s="88"/>
      <c r="M44" s="88"/>
      <c r="N44" s="88">
        <v>482800</v>
      </c>
      <c r="O44" s="88">
        <f t="shared" si="13"/>
        <v>965600</v>
      </c>
      <c r="P44" s="154">
        <f t="shared" si="14"/>
        <v>0.33333333333333331</v>
      </c>
      <c r="Q44" s="154">
        <f t="shared" si="12"/>
        <v>0.66666666666666663</v>
      </c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</row>
    <row r="45" spans="1:117" s="149" customFormat="1" ht="33.75" customHeight="1" x14ac:dyDescent="0.35">
      <c r="A45" s="12"/>
      <c r="B45" s="150" t="s">
        <v>222</v>
      </c>
      <c r="C45" s="46" t="s">
        <v>241</v>
      </c>
      <c r="D45" s="151">
        <v>45736</v>
      </c>
      <c r="E45" s="46" t="s">
        <v>111</v>
      </c>
      <c r="F45" s="152" t="s">
        <v>20</v>
      </c>
      <c r="G45" s="153" t="s">
        <v>244</v>
      </c>
      <c r="H45" s="46" t="s">
        <v>245</v>
      </c>
      <c r="I45" s="88">
        <v>858000</v>
      </c>
      <c r="J45" s="88">
        <v>858000</v>
      </c>
      <c r="K45" s="88"/>
      <c r="L45" s="88"/>
      <c r="M45" s="88"/>
      <c r="N45" s="88"/>
      <c r="O45" s="88">
        <f t="shared" si="13"/>
        <v>858000</v>
      </c>
      <c r="P45" s="154">
        <f t="shared" si="14"/>
        <v>0</v>
      </c>
      <c r="Q45" s="154">
        <f t="shared" si="12"/>
        <v>1</v>
      </c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/>
      <c r="CU45" s="12"/>
      <c r="CV45" s="12"/>
      <c r="CW45" s="12"/>
      <c r="CX45" s="12"/>
      <c r="CY45" s="12"/>
      <c r="CZ45" s="12"/>
      <c r="DA45" s="12"/>
      <c r="DB45" s="12"/>
      <c r="DC45" s="12"/>
      <c r="DD45" s="12"/>
      <c r="DE45" s="12"/>
      <c r="DF45" s="12"/>
      <c r="DG45" s="12"/>
      <c r="DH45" s="12"/>
      <c r="DI45" s="12"/>
      <c r="DJ45" s="12"/>
      <c r="DK45" s="12"/>
      <c r="DL45" s="12"/>
      <c r="DM45" s="12"/>
    </row>
    <row r="46" spans="1:117" s="149" customFormat="1" ht="29.25" customHeight="1" x14ac:dyDescent="0.35">
      <c r="A46" s="12"/>
      <c r="B46" s="150" t="s">
        <v>222</v>
      </c>
      <c r="C46" s="46" t="s">
        <v>242</v>
      </c>
      <c r="D46" s="151">
        <v>45736</v>
      </c>
      <c r="E46" s="46" t="s">
        <v>112</v>
      </c>
      <c r="F46" s="152" t="s">
        <v>97</v>
      </c>
      <c r="G46" s="153" t="s">
        <v>244</v>
      </c>
      <c r="H46" s="46" t="s">
        <v>245</v>
      </c>
      <c r="I46" s="88">
        <v>2973909</v>
      </c>
      <c r="J46" s="88">
        <v>2973909</v>
      </c>
      <c r="K46" s="88"/>
      <c r="L46" s="88"/>
      <c r="M46" s="88"/>
      <c r="N46" s="88">
        <v>247826</v>
      </c>
      <c r="O46" s="88">
        <f t="shared" si="13"/>
        <v>2726083</v>
      </c>
      <c r="P46" s="154">
        <f t="shared" si="14"/>
        <v>8.3333417397775111E-2</v>
      </c>
      <c r="Q46" s="154">
        <f t="shared" si="12"/>
        <v>0.91666658260222489</v>
      </c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2"/>
      <c r="DA46" s="12"/>
      <c r="DB46" s="12"/>
      <c r="DC46" s="12"/>
      <c r="DD46" s="12"/>
      <c r="DE46" s="12"/>
      <c r="DF46" s="12"/>
      <c r="DG46" s="12"/>
      <c r="DH46" s="12"/>
      <c r="DI46" s="12"/>
      <c r="DJ46" s="12"/>
      <c r="DK46" s="12"/>
      <c r="DL46" s="12"/>
      <c r="DM46" s="12"/>
    </row>
    <row r="47" spans="1:117" s="155" customFormat="1" ht="32.25" customHeight="1" x14ac:dyDescent="0.35">
      <c r="A47" s="40"/>
      <c r="B47" s="150" t="s">
        <v>222</v>
      </c>
      <c r="C47" s="46" t="s">
        <v>243</v>
      </c>
      <c r="D47" s="151">
        <v>45736</v>
      </c>
      <c r="E47" s="46" t="s">
        <v>113</v>
      </c>
      <c r="F47" s="152" t="s">
        <v>20</v>
      </c>
      <c r="G47" s="153" t="s">
        <v>244</v>
      </c>
      <c r="H47" s="46" t="s">
        <v>245</v>
      </c>
      <c r="I47" s="88">
        <v>714481</v>
      </c>
      <c r="J47" s="88">
        <v>714481</v>
      </c>
      <c r="K47" s="88"/>
      <c r="L47" s="88"/>
      <c r="M47" s="88"/>
      <c r="N47" s="88">
        <v>59540</v>
      </c>
      <c r="O47" s="88">
        <f t="shared" si="13"/>
        <v>654941</v>
      </c>
      <c r="P47" s="154">
        <f t="shared" si="14"/>
        <v>8.3333216698554619E-2</v>
      </c>
      <c r="Q47" s="154">
        <f t="shared" si="12"/>
        <v>0.91666678330144535</v>
      </c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0"/>
      <c r="AV47" s="40"/>
      <c r="AW47" s="40"/>
      <c r="AX47" s="40"/>
      <c r="AY47" s="40"/>
      <c r="AZ47" s="40"/>
      <c r="BA47" s="40"/>
      <c r="BB47" s="40"/>
      <c r="BC47" s="40"/>
      <c r="BD47" s="40"/>
      <c r="BE47" s="40"/>
      <c r="BF47" s="40"/>
      <c r="BG47" s="40"/>
      <c r="BH47" s="40"/>
      <c r="BI47" s="40"/>
      <c r="BJ47" s="40"/>
      <c r="BK47" s="40"/>
      <c r="BL47" s="40"/>
      <c r="BM47" s="40"/>
      <c r="BN47" s="40"/>
      <c r="BO47" s="40"/>
      <c r="BP47" s="40"/>
      <c r="BQ47" s="40"/>
      <c r="BR47" s="40"/>
      <c r="BS47" s="40"/>
      <c r="BT47" s="40"/>
      <c r="BU47" s="40"/>
      <c r="BV47" s="40"/>
      <c r="BW47" s="40"/>
      <c r="BX47" s="40"/>
      <c r="BY47" s="40"/>
      <c r="BZ47" s="40"/>
      <c r="CA47" s="40"/>
      <c r="CB47" s="40"/>
      <c r="CC47" s="40"/>
      <c r="CD47" s="40"/>
      <c r="CE47" s="40"/>
      <c r="CF47" s="40"/>
      <c r="CG47" s="40"/>
      <c r="CH47" s="40"/>
      <c r="CI47" s="40"/>
      <c r="CJ47" s="40"/>
      <c r="CK47" s="40"/>
      <c r="CL47" s="40"/>
      <c r="CM47" s="40"/>
      <c r="CN47" s="40"/>
      <c r="CO47" s="40"/>
      <c r="CP47" s="40"/>
      <c r="CQ47" s="40"/>
      <c r="CR47" s="40"/>
      <c r="CS47" s="40"/>
      <c r="CT47" s="40"/>
      <c r="CU47" s="40"/>
      <c r="CV47" s="40"/>
      <c r="CW47" s="40"/>
      <c r="CX47" s="40"/>
      <c r="CY47" s="40"/>
      <c r="CZ47" s="40"/>
      <c r="DA47" s="40"/>
      <c r="DB47" s="40"/>
      <c r="DC47" s="40"/>
      <c r="DD47" s="40"/>
      <c r="DE47" s="40"/>
      <c r="DF47" s="40"/>
      <c r="DG47" s="40"/>
      <c r="DH47" s="40"/>
      <c r="DI47" s="40"/>
      <c r="DJ47" s="40"/>
      <c r="DK47" s="40"/>
      <c r="DL47" s="40"/>
      <c r="DM47" s="40"/>
    </row>
    <row r="48" spans="1:117" s="56" customFormat="1" ht="30.75" customHeight="1" x14ac:dyDescent="0.35">
      <c r="A48" s="57"/>
      <c r="B48" s="156" t="s">
        <v>222</v>
      </c>
      <c r="C48" s="157" t="s">
        <v>232</v>
      </c>
      <c r="D48" s="158">
        <v>45398</v>
      </c>
      <c r="E48" s="157" t="s">
        <v>103</v>
      </c>
      <c r="F48" s="159" t="s">
        <v>97</v>
      </c>
      <c r="G48" s="160" t="s">
        <v>244</v>
      </c>
      <c r="H48" s="157" t="s">
        <v>245</v>
      </c>
      <c r="I48" s="88">
        <v>1053000</v>
      </c>
      <c r="J48" s="88">
        <v>1053000</v>
      </c>
      <c r="K48" s="88"/>
      <c r="L48" s="88"/>
      <c r="M48" s="88">
        <v>1053000</v>
      </c>
      <c r="N48" s="88"/>
      <c r="O48" s="88">
        <f t="shared" si="13"/>
        <v>0</v>
      </c>
      <c r="P48" s="154">
        <f>+M48/J48</f>
        <v>1</v>
      </c>
      <c r="Q48" s="154">
        <f t="shared" si="12"/>
        <v>0</v>
      </c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57"/>
      <c r="BB48" s="57"/>
      <c r="BC48" s="57"/>
      <c r="BD48" s="57"/>
      <c r="BE48" s="57"/>
      <c r="BF48" s="57"/>
      <c r="BG48" s="57"/>
      <c r="BH48" s="57"/>
      <c r="BI48" s="57"/>
      <c r="BJ48" s="57"/>
      <c r="BK48" s="57"/>
      <c r="BL48" s="57"/>
      <c r="BM48" s="57"/>
      <c r="BN48" s="57"/>
      <c r="BO48" s="57"/>
      <c r="BP48" s="57"/>
      <c r="BQ48" s="57"/>
      <c r="BR48" s="57"/>
      <c r="BS48" s="57"/>
      <c r="BT48" s="57"/>
      <c r="BU48" s="57"/>
      <c r="BV48" s="57"/>
      <c r="BW48" s="57"/>
      <c r="BX48" s="57"/>
      <c r="BY48" s="57"/>
      <c r="BZ48" s="57"/>
      <c r="CA48" s="57"/>
      <c r="CB48" s="57"/>
      <c r="CC48" s="57"/>
      <c r="CD48" s="57"/>
      <c r="CE48" s="57"/>
      <c r="CF48" s="57"/>
      <c r="CG48" s="57"/>
      <c r="CH48" s="57"/>
      <c r="CI48" s="57"/>
      <c r="CJ48" s="57"/>
      <c r="CK48" s="57"/>
      <c r="CL48" s="57"/>
      <c r="CM48" s="57"/>
      <c r="CN48" s="57"/>
      <c r="CO48" s="57"/>
      <c r="CP48" s="57"/>
      <c r="CQ48" s="57"/>
      <c r="CR48" s="57"/>
      <c r="CS48" s="57"/>
      <c r="CT48" s="57"/>
      <c r="CU48" s="57"/>
      <c r="CV48" s="57"/>
      <c r="CW48" s="57"/>
      <c r="CX48" s="57"/>
      <c r="CY48" s="57"/>
      <c r="CZ48" s="57"/>
      <c r="DA48" s="57"/>
      <c r="DB48" s="57"/>
      <c r="DC48" s="57"/>
      <c r="DD48" s="57"/>
      <c r="DE48" s="57"/>
      <c r="DF48" s="57"/>
      <c r="DG48" s="57"/>
      <c r="DH48" s="57"/>
      <c r="DI48" s="57"/>
      <c r="DJ48" s="57"/>
      <c r="DK48" s="57"/>
      <c r="DL48" s="57"/>
      <c r="DM48" s="57"/>
    </row>
    <row r="49" spans="2:17" ht="28.5" customHeight="1" x14ac:dyDescent="0.35">
      <c r="B49" s="150" t="s">
        <v>222</v>
      </c>
      <c r="C49" s="44" t="s">
        <v>233</v>
      </c>
      <c r="D49" s="151">
        <v>45398</v>
      </c>
      <c r="E49" s="46" t="s">
        <v>104</v>
      </c>
      <c r="F49" s="152" t="s">
        <v>97</v>
      </c>
      <c r="G49" s="153" t="s">
        <v>244</v>
      </c>
      <c r="H49" s="46" t="s">
        <v>245</v>
      </c>
      <c r="I49" s="88">
        <v>1956528</v>
      </c>
      <c r="J49" s="88">
        <v>1956528</v>
      </c>
      <c r="K49" s="88"/>
      <c r="L49" s="88"/>
      <c r="M49" s="88">
        <v>1956528</v>
      </c>
      <c r="N49" s="88"/>
      <c r="O49" s="88">
        <f t="shared" si="13"/>
        <v>0</v>
      </c>
      <c r="P49" s="154">
        <f t="shared" ref="P49:P112" si="15">+M49/J49</f>
        <v>1</v>
      </c>
      <c r="Q49" s="154">
        <f t="shared" si="12"/>
        <v>0</v>
      </c>
    </row>
    <row r="50" spans="2:17" ht="37.5" customHeight="1" x14ac:dyDescent="0.35">
      <c r="B50" s="150" t="s">
        <v>222</v>
      </c>
      <c r="C50" s="44" t="s">
        <v>326</v>
      </c>
      <c r="D50" s="151">
        <v>45398</v>
      </c>
      <c r="E50" s="46" t="s">
        <v>105</v>
      </c>
      <c r="F50" s="152" t="s">
        <v>97</v>
      </c>
      <c r="G50" s="153" t="s">
        <v>244</v>
      </c>
      <c r="H50" s="46" t="s">
        <v>245</v>
      </c>
      <c r="I50" s="88">
        <v>1010796</v>
      </c>
      <c r="J50" s="88">
        <v>1010796</v>
      </c>
      <c r="K50" s="88"/>
      <c r="L50" s="88"/>
      <c r="M50" s="88">
        <v>1010796</v>
      </c>
      <c r="N50" s="88"/>
      <c r="O50" s="88">
        <f t="shared" si="13"/>
        <v>0</v>
      </c>
      <c r="P50" s="161">
        <f>+M50/J50</f>
        <v>1</v>
      </c>
      <c r="Q50" s="154">
        <f t="shared" si="12"/>
        <v>0</v>
      </c>
    </row>
    <row r="51" spans="2:17" ht="35.25" customHeight="1" x14ac:dyDescent="0.35">
      <c r="B51" s="150" t="s">
        <v>222</v>
      </c>
      <c r="C51" s="44" t="s">
        <v>234</v>
      </c>
      <c r="D51" s="151">
        <v>45398</v>
      </c>
      <c r="E51" s="46" t="s">
        <v>106</v>
      </c>
      <c r="F51" s="152" t="s">
        <v>97</v>
      </c>
      <c r="G51" s="153" t="s">
        <v>244</v>
      </c>
      <c r="H51" s="46" t="s">
        <v>245</v>
      </c>
      <c r="I51" s="88">
        <v>1214000</v>
      </c>
      <c r="J51" s="88">
        <v>1214000</v>
      </c>
      <c r="K51" s="88"/>
      <c r="L51" s="88"/>
      <c r="M51" s="88">
        <v>1214000</v>
      </c>
      <c r="N51" s="88"/>
      <c r="O51" s="88">
        <f t="shared" si="13"/>
        <v>0</v>
      </c>
      <c r="P51" s="154">
        <f t="shared" si="15"/>
        <v>1</v>
      </c>
      <c r="Q51" s="154">
        <f t="shared" si="12"/>
        <v>0</v>
      </c>
    </row>
    <row r="52" spans="2:17" ht="31.5" customHeight="1" x14ac:dyDescent="0.35">
      <c r="B52" s="150" t="s">
        <v>222</v>
      </c>
      <c r="C52" s="44" t="s">
        <v>236</v>
      </c>
      <c r="D52" s="151">
        <v>45398</v>
      </c>
      <c r="E52" s="46" t="s">
        <v>107</v>
      </c>
      <c r="F52" s="152" t="s">
        <v>97</v>
      </c>
      <c r="G52" s="153" t="s">
        <v>244</v>
      </c>
      <c r="H52" s="46" t="s">
        <v>245</v>
      </c>
      <c r="I52" s="88">
        <v>5601888</v>
      </c>
      <c r="J52" s="88">
        <v>5601888</v>
      </c>
      <c r="K52" s="88"/>
      <c r="L52" s="88"/>
      <c r="M52" s="88">
        <v>5601888</v>
      </c>
      <c r="N52" s="88"/>
      <c r="O52" s="88">
        <f t="shared" si="13"/>
        <v>0</v>
      </c>
      <c r="P52" s="154">
        <f t="shared" si="15"/>
        <v>1</v>
      </c>
      <c r="Q52" s="154">
        <f t="shared" si="12"/>
        <v>0</v>
      </c>
    </row>
    <row r="53" spans="2:17" ht="30.75" customHeight="1" x14ac:dyDescent="0.35">
      <c r="B53" s="150" t="s">
        <v>222</v>
      </c>
      <c r="C53" s="44" t="s">
        <v>237</v>
      </c>
      <c r="D53" s="151">
        <v>45398</v>
      </c>
      <c r="E53" s="46" t="s">
        <v>487</v>
      </c>
      <c r="F53" s="152" t="s">
        <v>97</v>
      </c>
      <c r="G53" s="153" t="s">
        <v>244</v>
      </c>
      <c r="H53" s="46" t="s">
        <v>245</v>
      </c>
      <c r="I53" s="88">
        <v>702996</v>
      </c>
      <c r="J53" s="88">
        <v>702996</v>
      </c>
      <c r="K53" s="88"/>
      <c r="L53" s="88"/>
      <c r="M53" s="88">
        <v>702996</v>
      </c>
      <c r="N53" s="88"/>
      <c r="O53" s="88">
        <f t="shared" si="13"/>
        <v>0</v>
      </c>
      <c r="P53" s="154">
        <f t="shared" si="15"/>
        <v>1</v>
      </c>
      <c r="Q53" s="154">
        <f t="shared" si="12"/>
        <v>0</v>
      </c>
    </row>
    <row r="54" spans="2:17" ht="31.5" customHeight="1" x14ac:dyDescent="0.35">
      <c r="B54" s="150" t="s">
        <v>222</v>
      </c>
      <c r="C54" s="44" t="s">
        <v>238</v>
      </c>
      <c r="D54" s="151">
        <v>45398</v>
      </c>
      <c r="E54" s="46" t="s">
        <v>108</v>
      </c>
      <c r="F54" s="152" t="s">
        <v>97</v>
      </c>
      <c r="G54" s="153" t="s">
        <v>244</v>
      </c>
      <c r="H54" s="46" t="s">
        <v>245</v>
      </c>
      <c r="I54" s="88">
        <v>1518000</v>
      </c>
      <c r="J54" s="88">
        <v>1518000</v>
      </c>
      <c r="K54" s="88"/>
      <c r="L54" s="88"/>
      <c r="M54" s="88">
        <v>1391500</v>
      </c>
      <c r="N54" s="88"/>
      <c r="O54" s="88">
        <f>+J54-(L54+M54+N54)</f>
        <v>126500</v>
      </c>
      <c r="P54" s="154">
        <f t="shared" si="15"/>
        <v>0.91666666666666663</v>
      </c>
      <c r="Q54" s="154">
        <f t="shared" ref="Q54:Q112" si="16">+O54/J54</f>
        <v>8.3333333333333329E-2</v>
      </c>
    </row>
    <row r="55" spans="2:17" ht="31.5" customHeight="1" x14ac:dyDescent="0.35">
      <c r="B55" s="150" t="s">
        <v>222</v>
      </c>
      <c r="C55" s="44" t="s">
        <v>239</v>
      </c>
      <c r="D55" s="151">
        <v>45398</v>
      </c>
      <c r="E55" s="46" t="s">
        <v>109</v>
      </c>
      <c r="F55" s="152" t="s">
        <v>97</v>
      </c>
      <c r="G55" s="153" t="s">
        <v>244</v>
      </c>
      <c r="H55" s="46" t="s">
        <v>245</v>
      </c>
      <c r="I55" s="88">
        <v>948000</v>
      </c>
      <c r="J55" s="88">
        <v>948000</v>
      </c>
      <c r="K55" s="88"/>
      <c r="L55" s="88"/>
      <c r="M55" s="88">
        <v>848000</v>
      </c>
      <c r="N55" s="88"/>
      <c r="O55" s="88">
        <f>+J55-(L55+M55+N55)</f>
        <v>100000</v>
      </c>
      <c r="P55" s="154">
        <f t="shared" si="15"/>
        <v>0.89451476793248941</v>
      </c>
      <c r="Q55" s="154">
        <f t="shared" si="16"/>
        <v>0.10548523206751055</v>
      </c>
    </row>
    <row r="56" spans="2:17" ht="31.5" customHeight="1" x14ac:dyDescent="0.35">
      <c r="B56" s="150" t="s">
        <v>222</v>
      </c>
      <c r="C56" s="44" t="s">
        <v>240</v>
      </c>
      <c r="D56" s="151">
        <v>45398</v>
      </c>
      <c r="E56" s="46" t="s">
        <v>110</v>
      </c>
      <c r="F56" s="152" t="s">
        <v>97</v>
      </c>
      <c r="G56" s="153" t="s">
        <v>244</v>
      </c>
      <c r="H56" s="46" t="s">
        <v>245</v>
      </c>
      <c r="I56" s="88">
        <v>1448400</v>
      </c>
      <c r="J56" s="88">
        <v>1448400</v>
      </c>
      <c r="K56" s="88"/>
      <c r="L56" s="88"/>
      <c r="M56" s="88">
        <v>1327700</v>
      </c>
      <c r="N56" s="88"/>
      <c r="O56" s="88">
        <f t="shared" ref="O56:O59" si="17">+J56-(L56+M56+N56)</f>
        <v>120700</v>
      </c>
      <c r="P56" s="154">
        <f t="shared" si="15"/>
        <v>0.91666666666666663</v>
      </c>
      <c r="Q56" s="154">
        <f t="shared" si="16"/>
        <v>8.3333333333333329E-2</v>
      </c>
    </row>
    <row r="57" spans="2:17" ht="33" customHeight="1" x14ac:dyDescent="0.35">
      <c r="B57" s="150" t="s">
        <v>222</v>
      </c>
      <c r="C57" s="44" t="s">
        <v>241</v>
      </c>
      <c r="D57" s="151">
        <v>45398</v>
      </c>
      <c r="E57" s="46" t="s">
        <v>111</v>
      </c>
      <c r="F57" s="152" t="s">
        <v>20</v>
      </c>
      <c r="G57" s="153" t="s">
        <v>244</v>
      </c>
      <c r="H57" s="46" t="s">
        <v>245</v>
      </c>
      <c r="I57" s="88">
        <v>858001</v>
      </c>
      <c r="J57" s="88">
        <v>858001</v>
      </c>
      <c r="K57" s="88"/>
      <c r="L57" s="88"/>
      <c r="M57" s="88">
        <v>71500</v>
      </c>
      <c r="N57" s="88"/>
      <c r="O57" s="88">
        <f t="shared" si="17"/>
        <v>786501</v>
      </c>
      <c r="P57" s="154">
        <f t="shared" si="15"/>
        <v>8.3333236208349412E-2</v>
      </c>
      <c r="Q57" s="154">
        <f t="shared" si="16"/>
        <v>0.91666676379165057</v>
      </c>
    </row>
    <row r="58" spans="2:17" ht="32.25" customHeight="1" x14ac:dyDescent="0.35">
      <c r="B58" s="150" t="s">
        <v>222</v>
      </c>
      <c r="C58" s="44" t="s">
        <v>242</v>
      </c>
      <c r="D58" s="151">
        <v>45398</v>
      </c>
      <c r="E58" s="46" t="s">
        <v>112</v>
      </c>
      <c r="F58" s="152" t="s">
        <v>97</v>
      </c>
      <c r="G58" s="153" t="s">
        <v>244</v>
      </c>
      <c r="H58" s="46" t="s">
        <v>245</v>
      </c>
      <c r="I58" s="88">
        <v>2973909</v>
      </c>
      <c r="J58" s="88">
        <v>2973909</v>
      </c>
      <c r="K58" s="88"/>
      <c r="L58" s="88"/>
      <c r="M58" s="88">
        <v>2973909</v>
      </c>
      <c r="N58" s="88"/>
      <c r="O58" s="88">
        <f t="shared" si="17"/>
        <v>0</v>
      </c>
      <c r="P58" s="154">
        <f t="shared" si="15"/>
        <v>1</v>
      </c>
      <c r="Q58" s="154">
        <f t="shared" si="16"/>
        <v>0</v>
      </c>
    </row>
    <row r="59" spans="2:17" ht="35.25" customHeight="1" x14ac:dyDescent="0.35">
      <c r="B59" s="150" t="s">
        <v>222</v>
      </c>
      <c r="C59" s="44" t="s">
        <v>243</v>
      </c>
      <c r="D59" s="151">
        <v>45398</v>
      </c>
      <c r="E59" s="46" t="s">
        <v>113</v>
      </c>
      <c r="F59" s="152" t="s">
        <v>20</v>
      </c>
      <c r="G59" s="153" t="s">
        <v>244</v>
      </c>
      <c r="H59" s="46" t="s">
        <v>245</v>
      </c>
      <c r="I59" s="88">
        <v>714481</v>
      </c>
      <c r="J59" s="88">
        <v>714481</v>
      </c>
      <c r="K59" s="88"/>
      <c r="L59" s="88"/>
      <c r="M59" s="88">
        <v>714481</v>
      </c>
      <c r="N59" s="88"/>
      <c r="O59" s="88">
        <f t="shared" si="17"/>
        <v>0</v>
      </c>
      <c r="P59" s="154">
        <f t="shared" si="15"/>
        <v>1</v>
      </c>
      <c r="Q59" s="154">
        <f t="shared" si="16"/>
        <v>0</v>
      </c>
    </row>
    <row r="60" spans="2:17" ht="33" customHeight="1" x14ac:dyDescent="0.35">
      <c r="B60" s="150" t="s">
        <v>222</v>
      </c>
      <c r="C60" s="44" t="s">
        <v>328</v>
      </c>
      <c r="D60" s="151">
        <v>45358</v>
      </c>
      <c r="E60" s="46" t="s">
        <v>116</v>
      </c>
      <c r="F60" s="152" t="s">
        <v>97</v>
      </c>
      <c r="G60" s="153" t="s">
        <v>246</v>
      </c>
      <c r="H60" s="46" t="s">
        <v>247</v>
      </c>
      <c r="I60" s="88">
        <v>1000000</v>
      </c>
      <c r="J60" s="88">
        <v>1000000</v>
      </c>
      <c r="K60" s="88"/>
      <c r="L60" s="88"/>
      <c r="M60" s="88"/>
      <c r="N60" s="88"/>
      <c r="O60" s="88">
        <f>+J60-(L60+M60+N60)</f>
        <v>1000000</v>
      </c>
      <c r="P60" s="154">
        <f t="shared" si="15"/>
        <v>0</v>
      </c>
      <c r="Q60" s="154">
        <f t="shared" si="16"/>
        <v>1</v>
      </c>
    </row>
    <row r="61" spans="2:17" ht="36" customHeight="1" x14ac:dyDescent="0.35">
      <c r="B61" s="150" t="s">
        <v>222</v>
      </c>
      <c r="C61" s="44" t="s">
        <v>327</v>
      </c>
      <c r="D61" s="151">
        <v>45358</v>
      </c>
      <c r="E61" s="46" t="s">
        <v>35</v>
      </c>
      <c r="F61" s="152" t="s">
        <v>115</v>
      </c>
      <c r="G61" s="153" t="s">
        <v>246</v>
      </c>
      <c r="H61" s="46" t="s">
        <v>248</v>
      </c>
      <c r="I61" s="88">
        <v>530000</v>
      </c>
      <c r="J61" s="88">
        <v>530000</v>
      </c>
      <c r="K61" s="88"/>
      <c r="L61" s="88"/>
      <c r="M61" s="88">
        <v>239000</v>
      </c>
      <c r="N61" s="88"/>
      <c r="O61" s="88">
        <f t="shared" ref="O61:O112" si="18">+J61-(L61+M61+N61)</f>
        <v>291000</v>
      </c>
      <c r="P61" s="154">
        <f t="shared" si="15"/>
        <v>0.45094339622641511</v>
      </c>
      <c r="Q61" s="154">
        <f t="shared" si="16"/>
        <v>0.54905660377358489</v>
      </c>
    </row>
    <row r="62" spans="2:17" ht="33.75" customHeight="1" x14ac:dyDescent="0.35">
      <c r="B62" s="150" t="s">
        <v>222</v>
      </c>
      <c r="C62" s="44" t="s">
        <v>330</v>
      </c>
      <c r="D62" s="151">
        <v>45358</v>
      </c>
      <c r="E62" s="46" t="s">
        <v>137</v>
      </c>
      <c r="F62" s="152" t="s">
        <v>12</v>
      </c>
      <c r="G62" s="153" t="s">
        <v>246</v>
      </c>
      <c r="H62" s="46" t="s">
        <v>249</v>
      </c>
      <c r="I62" s="88">
        <v>1650000</v>
      </c>
      <c r="J62" s="88">
        <v>1650000</v>
      </c>
      <c r="K62" s="88"/>
      <c r="L62" s="88"/>
      <c r="M62" s="88">
        <v>1650000</v>
      </c>
      <c r="N62" s="88"/>
      <c r="O62" s="88">
        <f t="shared" si="18"/>
        <v>0</v>
      </c>
      <c r="P62" s="154">
        <f t="shared" si="15"/>
        <v>1</v>
      </c>
      <c r="Q62" s="154">
        <f t="shared" si="16"/>
        <v>0</v>
      </c>
    </row>
    <row r="63" spans="2:17" ht="34.5" customHeight="1" x14ac:dyDescent="0.35">
      <c r="B63" s="150" t="s">
        <v>222</v>
      </c>
      <c r="C63" s="44" t="s">
        <v>329</v>
      </c>
      <c r="D63" s="151">
        <v>45358</v>
      </c>
      <c r="E63" s="46" t="s">
        <v>116</v>
      </c>
      <c r="F63" s="162" t="s">
        <v>97</v>
      </c>
      <c r="G63" s="153" t="s">
        <v>246</v>
      </c>
      <c r="H63" s="46" t="s">
        <v>250</v>
      </c>
      <c r="I63" s="88">
        <v>3862616</v>
      </c>
      <c r="J63" s="88">
        <v>3862616</v>
      </c>
      <c r="K63" s="88"/>
      <c r="L63" s="88"/>
      <c r="M63" s="88">
        <v>2348561</v>
      </c>
      <c r="N63" s="88"/>
      <c r="O63" s="88">
        <f t="shared" si="18"/>
        <v>1514055</v>
      </c>
      <c r="P63" s="154">
        <f t="shared" si="15"/>
        <v>0.60802342246808894</v>
      </c>
      <c r="Q63" s="154">
        <f t="shared" si="16"/>
        <v>0.39197657753191101</v>
      </c>
    </row>
    <row r="64" spans="2:17" ht="33.75" customHeight="1" x14ac:dyDescent="0.35">
      <c r="B64" s="150" t="s">
        <v>222</v>
      </c>
      <c r="C64" s="44" t="s">
        <v>331</v>
      </c>
      <c r="D64" s="151">
        <v>45358</v>
      </c>
      <c r="E64" s="46" t="s">
        <v>117</v>
      </c>
      <c r="F64" s="162" t="s">
        <v>118</v>
      </c>
      <c r="G64" s="153" t="s">
        <v>246</v>
      </c>
      <c r="H64" s="44" t="s">
        <v>251</v>
      </c>
      <c r="I64" s="88">
        <v>1712617</v>
      </c>
      <c r="J64" s="88">
        <v>1712617</v>
      </c>
      <c r="K64" s="88"/>
      <c r="L64" s="88"/>
      <c r="M64" s="88">
        <v>1712617</v>
      </c>
      <c r="N64" s="88"/>
      <c r="O64" s="88">
        <f t="shared" si="18"/>
        <v>0</v>
      </c>
      <c r="P64" s="154">
        <f t="shared" si="15"/>
        <v>1</v>
      </c>
      <c r="Q64" s="154">
        <f t="shared" si="16"/>
        <v>0</v>
      </c>
    </row>
    <row r="65" spans="2:17" ht="33" customHeight="1" x14ac:dyDescent="0.35">
      <c r="B65" s="150" t="s">
        <v>222</v>
      </c>
      <c r="C65" s="44" t="s">
        <v>332</v>
      </c>
      <c r="D65" s="163">
        <v>45358</v>
      </c>
      <c r="E65" s="41" t="s">
        <v>119</v>
      </c>
      <c r="F65" s="162" t="s">
        <v>120</v>
      </c>
      <c r="G65" s="153" t="s">
        <v>246</v>
      </c>
      <c r="H65" s="44" t="s">
        <v>252</v>
      </c>
      <c r="I65" s="88">
        <v>2598829</v>
      </c>
      <c r="J65" s="88">
        <v>2598829</v>
      </c>
      <c r="K65" s="88"/>
      <c r="L65" s="88"/>
      <c r="M65" s="88">
        <v>2598829</v>
      </c>
      <c r="N65" s="88"/>
      <c r="O65" s="88">
        <f t="shared" si="18"/>
        <v>0</v>
      </c>
      <c r="P65" s="154">
        <f t="shared" si="15"/>
        <v>1</v>
      </c>
      <c r="Q65" s="154">
        <f t="shared" si="16"/>
        <v>0</v>
      </c>
    </row>
    <row r="66" spans="2:17" ht="36" customHeight="1" x14ac:dyDescent="0.35">
      <c r="B66" s="150" t="s">
        <v>222</v>
      </c>
      <c r="C66" s="44" t="s">
        <v>333</v>
      </c>
      <c r="D66" s="163">
        <v>45358</v>
      </c>
      <c r="E66" s="41" t="s">
        <v>121</v>
      </c>
      <c r="F66" s="162" t="s">
        <v>122</v>
      </c>
      <c r="G66" s="153" t="s">
        <v>246</v>
      </c>
      <c r="H66" s="44" t="s">
        <v>253</v>
      </c>
      <c r="I66" s="88">
        <v>1580000</v>
      </c>
      <c r="J66" s="88">
        <v>1580000</v>
      </c>
      <c r="K66" s="88"/>
      <c r="L66" s="88"/>
      <c r="M66" s="88">
        <v>786782</v>
      </c>
      <c r="N66" s="88"/>
      <c r="O66" s="88">
        <f t="shared" si="18"/>
        <v>793218</v>
      </c>
      <c r="P66" s="154">
        <f t="shared" si="15"/>
        <v>0.49796329113924048</v>
      </c>
      <c r="Q66" s="154">
        <f t="shared" si="16"/>
        <v>0.50203670886075946</v>
      </c>
    </row>
    <row r="67" spans="2:17" ht="30.75" customHeight="1" x14ac:dyDescent="0.35">
      <c r="B67" s="150" t="s">
        <v>222</v>
      </c>
      <c r="C67" s="44" t="s">
        <v>334</v>
      </c>
      <c r="D67" s="163">
        <v>45358</v>
      </c>
      <c r="E67" s="41" t="s">
        <v>123</v>
      </c>
      <c r="F67" s="162" t="s">
        <v>124</v>
      </c>
      <c r="G67" s="153" t="s">
        <v>246</v>
      </c>
      <c r="H67" s="44" t="s">
        <v>254</v>
      </c>
      <c r="I67" s="88">
        <v>1716051</v>
      </c>
      <c r="J67" s="88">
        <v>1716051</v>
      </c>
      <c r="K67" s="88"/>
      <c r="L67" s="88"/>
      <c r="M67" s="88">
        <v>1716051</v>
      </c>
      <c r="N67" s="88"/>
      <c r="O67" s="88">
        <f t="shared" si="18"/>
        <v>0</v>
      </c>
      <c r="P67" s="154">
        <f t="shared" si="15"/>
        <v>1</v>
      </c>
      <c r="Q67" s="154">
        <f t="shared" si="16"/>
        <v>0</v>
      </c>
    </row>
    <row r="68" spans="2:17" ht="35.25" customHeight="1" x14ac:dyDescent="0.35">
      <c r="B68" s="150" t="s">
        <v>222</v>
      </c>
      <c r="C68" s="44" t="s">
        <v>335</v>
      </c>
      <c r="D68" s="163">
        <v>45358</v>
      </c>
      <c r="E68" s="41" t="s">
        <v>125</v>
      </c>
      <c r="F68" s="45" t="s">
        <v>126</v>
      </c>
      <c r="G68" s="153" t="s">
        <v>246</v>
      </c>
      <c r="H68" s="44" t="s">
        <v>255</v>
      </c>
      <c r="I68" s="88">
        <v>1899566</v>
      </c>
      <c r="J68" s="88">
        <v>1899566</v>
      </c>
      <c r="K68" s="88"/>
      <c r="L68" s="88"/>
      <c r="M68" s="88">
        <v>1899566</v>
      </c>
      <c r="N68" s="88"/>
      <c r="O68" s="88">
        <f t="shared" si="18"/>
        <v>0</v>
      </c>
      <c r="P68" s="154">
        <f t="shared" si="15"/>
        <v>1</v>
      </c>
      <c r="Q68" s="154">
        <f t="shared" si="16"/>
        <v>0</v>
      </c>
    </row>
    <row r="69" spans="2:17" ht="37.5" customHeight="1" x14ac:dyDescent="0.35">
      <c r="B69" s="150" t="s">
        <v>222</v>
      </c>
      <c r="C69" s="44" t="s">
        <v>336</v>
      </c>
      <c r="D69" s="163">
        <v>45358</v>
      </c>
      <c r="E69" s="41" t="s">
        <v>127</v>
      </c>
      <c r="F69" s="162" t="s">
        <v>128</v>
      </c>
      <c r="G69" s="153" t="s">
        <v>246</v>
      </c>
      <c r="H69" s="44" t="s">
        <v>256</v>
      </c>
      <c r="I69" s="88">
        <v>2807207</v>
      </c>
      <c r="J69" s="88">
        <v>2807207</v>
      </c>
      <c r="K69" s="88"/>
      <c r="L69" s="88"/>
      <c r="M69" s="88">
        <v>2807207</v>
      </c>
      <c r="N69" s="88"/>
      <c r="O69" s="88">
        <f t="shared" si="18"/>
        <v>0</v>
      </c>
      <c r="P69" s="154">
        <f t="shared" si="15"/>
        <v>1</v>
      </c>
      <c r="Q69" s="154">
        <f t="shared" si="16"/>
        <v>0</v>
      </c>
    </row>
    <row r="70" spans="2:17" ht="36.75" customHeight="1" x14ac:dyDescent="0.35">
      <c r="B70" s="150" t="s">
        <v>222</v>
      </c>
      <c r="C70" s="44" t="s">
        <v>337</v>
      </c>
      <c r="D70" s="163">
        <v>45358</v>
      </c>
      <c r="E70" s="41" t="s">
        <v>129</v>
      </c>
      <c r="F70" s="162" t="s">
        <v>130</v>
      </c>
      <c r="G70" s="153" t="s">
        <v>246</v>
      </c>
      <c r="H70" s="44" t="s">
        <v>257</v>
      </c>
      <c r="I70" s="88">
        <v>1529791</v>
      </c>
      <c r="J70" s="88">
        <v>1529791</v>
      </c>
      <c r="K70" s="88"/>
      <c r="L70" s="88"/>
      <c r="M70" s="88">
        <v>1529791</v>
      </c>
      <c r="N70" s="88"/>
      <c r="O70" s="88">
        <f t="shared" si="18"/>
        <v>0</v>
      </c>
      <c r="P70" s="154">
        <f t="shared" si="15"/>
        <v>1</v>
      </c>
      <c r="Q70" s="154">
        <f t="shared" si="16"/>
        <v>0</v>
      </c>
    </row>
    <row r="71" spans="2:17" ht="37.5" customHeight="1" x14ac:dyDescent="0.35">
      <c r="B71" s="150" t="s">
        <v>222</v>
      </c>
      <c r="C71" s="44" t="s">
        <v>338</v>
      </c>
      <c r="D71" s="163">
        <v>45358</v>
      </c>
      <c r="E71" s="41" t="s">
        <v>131</v>
      </c>
      <c r="F71" s="162" t="s">
        <v>132</v>
      </c>
      <c r="G71" s="153" t="s">
        <v>246</v>
      </c>
      <c r="H71" s="44" t="s">
        <v>258</v>
      </c>
      <c r="I71" s="88">
        <v>1594110</v>
      </c>
      <c r="J71" s="88">
        <v>1594110</v>
      </c>
      <c r="K71" s="88"/>
      <c r="L71" s="88"/>
      <c r="M71" s="88">
        <v>1594110</v>
      </c>
      <c r="N71" s="88"/>
      <c r="O71" s="88">
        <f t="shared" si="18"/>
        <v>0</v>
      </c>
      <c r="P71" s="154">
        <f t="shared" si="15"/>
        <v>1</v>
      </c>
      <c r="Q71" s="154">
        <f t="shared" si="16"/>
        <v>0</v>
      </c>
    </row>
    <row r="72" spans="2:17" ht="33.75" customHeight="1" x14ac:dyDescent="0.35">
      <c r="B72" s="150" t="s">
        <v>222</v>
      </c>
      <c r="C72" s="44" t="s">
        <v>339</v>
      </c>
      <c r="D72" s="163">
        <v>45358</v>
      </c>
      <c r="E72" s="41" t="s">
        <v>133</v>
      </c>
      <c r="F72" s="162" t="s">
        <v>134</v>
      </c>
      <c r="G72" s="153" t="s">
        <v>246</v>
      </c>
      <c r="H72" s="44" t="s">
        <v>259</v>
      </c>
      <c r="I72" s="88">
        <v>1562306</v>
      </c>
      <c r="J72" s="88">
        <v>1562306</v>
      </c>
      <c r="K72" s="88"/>
      <c r="L72" s="88"/>
      <c r="M72" s="88">
        <v>1413774</v>
      </c>
      <c r="N72" s="88"/>
      <c r="O72" s="88">
        <f t="shared" si="18"/>
        <v>148532</v>
      </c>
      <c r="P72" s="154">
        <f t="shared" si="15"/>
        <v>0.90492771582519682</v>
      </c>
      <c r="Q72" s="154">
        <f t="shared" si="16"/>
        <v>9.5072284174803137E-2</v>
      </c>
    </row>
    <row r="73" spans="2:17" ht="32.25" customHeight="1" x14ac:dyDescent="0.35">
      <c r="B73" s="150" t="s">
        <v>222</v>
      </c>
      <c r="C73" s="44" t="s">
        <v>340</v>
      </c>
      <c r="D73" s="163">
        <v>45373</v>
      </c>
      <c r="E73" s="41" t="s">
        <v>135</v>
      </c>
      <c r="F73" s="162" t="s">
        <v>136</v>
      </c>
      <c r="G73" s="153" t="s">
        <v>246</v>
      </c>
      <c r="H73" s="44" t="s">
        <v>260</v>
      </c>
      <c r="I73" s="88">
        <v>1892639</v>
      </c>
      <c r="J73" s="88">
        <v>1892639</v>
      </c>
      <c r="K73" s="88"/>
      <c r="L73" s="88"/>
      <c r="M73" s="88">
        <v>1708288</v>
      </c>
      <c r="N73" s="88"/>
      <c r="O73" s="88">
        <f t="shared" si="18"/>
        <v>184351</v>
      </c>
      <c r="P73" s="154">
        <f t="shared" si="15"/>
        <v>0.90259579349257835</v>
      </c>
      <c r="Q73" s="154">
        <f t="shared" si="16"/>
        <v>9.7404206507421653E-2</v>
      </c>
    </row>
    <row r="74" spans="2:17" ht="33.75" customHeight="1" x14ac:dyDescent="0.35">
      <c r="B74" s="150" t="s">
        <v>222</v>
      </c>
      <c r="C74" s="44" t="s">
        <v>341</v>
      </c>
      <c r="D74" s="163">
        <v>45351</v>
      </c>
      <c r="E74" s="41" t="s">
        <v>137</v>
      </c>
      <c r="F74" s="162" t="s">
        <v>138</v>
      </c>
      <c r="G74" s="153" t="s">
        <v>246</v>
      </c>
      <c r="H74" s="44" t="s">
        <v>261</v>
      </c>
      <c r="I74" s="88">
        <v>2158352</v>
      </c>
      <c r="J74" s="88">
        <v>2158352</v>
      </c>
      <c r="K74" s="88"/>
      <c r="L74" s="88"/>
      <c r="M74" s="88">
        <v>1948325</v>
      </c>
      <c r="N74" s="88"/>
      <c r="O74" s="88">
        <f t="shared" si="18"/>
        <v>210027</v>
      </c>
      <c r="P74" s="154">
        <f t="shared" si="15"/>
        <v>0.90269103464124478</v>
      </c>
      <c r="Q74" s="154">
        <f t="shared" si="16"/>
        <v>9.7308965358755203E-2</v>
      </c>
    </row>
    <row r="75" spans="2:17" ht="37.5" customHeight="1" x14ac:dyDescent="0.35">
      <c r="B75" s="150" t="s">
        <v>222</v>
      </c>
      <c r="C75" s="44" t="s">
        <v>342</v>
      </c>
      <c r="D75" s="163">
        <v>45373</v>
      </c>
      <c r="E75" s="41" t="s">
        <v>38</v>
      </c>
      <c r="F75" s="162" t="s">
        <v>139</v>
      </c>
      <c r="G75" s="153" t="s">
        <v>246</v>
      </c>
      <c r="H75" s="44" t="s">
        <v>262</v>
      </c>
      <c r="I75" s="88">
        <v>2641675</v>
      </c>
      <c r="J75" s="88">
        <v>2641675</v>
      </c>
      <c r="K75" s="88"/>
      <c r="L75" s="88"/>
      <c r="M75" s="88">
        <v>792503</v>
      </c>
      <c r="N75" s="88"/>
      <c r="O75" s="88">
        <f t="shared" si="18"/>
        <v>1849172</v>
      </c>
      <c r="P75" s="154">
        <f t="shared" si="15"/>
        <v>0.30000018927385086</v>
      </c>
      <c r="Q75" s="154">
        <f t="shared" si="16"/>
        <v>0.69999981072614914</v>
      </c>
    </row>
    <row r="76" spans="2:17" ht="36" customHeight="1" x14ac:dyDescent="0.35">
      <c r="B76" s="150" t="s">
        <v>222</v>
      </c>
      <c r="C76" s="44" t="s">
        <v>343</v>
      </c>
      <c r="D76" s="163">
        <v>45358</v>
      </c>
      <c r="E76" s="41" t="s">
        <v>140</v>
      </c>
      <c r="F76" s="162" t="s">
        <v>141</v>
      </c>
      <c r="G76" s="153" t="s">
        <v>246</v>
      </c>
      <c r="H76" s="44" t="s">
        <v>263</v>
      </c>
      <c r="I76" s="88">
        <v>2302104</v>
      </c>
      <c r="J76" s="88">
        <v>2302104</v>
      </c>
      <c r="K76" s="88"/>
      <c r="L76" s="88"/>
      <c r="M76" s="88">
        <v>2302104</v>
      </c>
      <c r="N76" s="88"/>
      <c r="O76" s="88">
        <f t="shared" si="18"/>
        <v>0</v>
      </c>
      <c r="P76" s="154">
        <f t="shared" si="15"/>
        <v>1</v>
      </c>
      <c r="Q76" s="154">
        <f t="shared" si="16"/>
        <v>0</v>
      </c>
    </row>
    <row r="77" spans="2:17" ht="36" customHeight="1" x14ac:dyDescent="0.35">
      <c r="B77" s="150" t="s">
        <v>222</v>
      </c>
      <c r="C77" s="44" t="s">
        <v>347</v>
      </c>
      <c r="D77" s="163">
        <v>45373</v>
      </c>
      <c r="E77" s="41" t="s">
        <v>142</v>
      </c>
      <c r="F77" s="162" t="s">
        <v>143</v>
      </c>
      <c r="G77" s="153" t="s">
        <v>246</v>
      </c>
      <c r="H77" s="44" t="s">
        <v>264</v>
      </c>
      <c r="I77" s="88">
        <v>1614269</v>
      </c>
      <c r="J77" s="88">
        <v>1614269</v>
      </c>
      <c r="K77" s="88"/>
      <c r="L77" s="88"/>
      <c r="M77" s="88">
        <v>1363767</v>
      </c>
      <c r="N77" s="88"/>
      <c r="O77" s="88">
        <f t="shared" si="18"/>
        <v>250502</v>
      </c>
      <c r="P77" s="154">
        <f t="shared" si="15"/>
        <v>0.84482016318222053</v>
      </c>
      <c r="Q77" s="154">
        <f t="shared" si="16"/>
        <v>0.15517983681777944</v>
      </c>
    </row>
    <row r="78" spans="2:17" ht="37.5" customHeight="1" x14ac:dyDescent="0.35">
      <c r="B78" s="150" t="s">
        <v>222</v>
      </c>
      <c r="C78" s="44" t="s">
        <v>348</v>
      </c>
      <c r="D78" s="163">
        <v>45373</v>
      </c>
      <c r="E78" s="41" t="s">
        <v>144</v>
      </c>
      <c r="F78" s="162" t="s">
        <v>145</v>
      </c>
      <c r="G78" s="153" t="s">
        <v>246</v>
      </c>
      <c r="H78" s="44" t="s">
        <v>265</v>
      </c>
      <c r="I78" s="88">
        <v>1617272</v>
      </c>
      <c r="J78" s="88">
        <v>1617272</v>
      </c>
      <c r="K78" s="88"/>
      <c r="L78" s="88"/>
      <c r="M78" s="88">
        <v>727772</v>
      </c>
      <c r="N78" s="88"/>
      <c r="O78" s="88">
        <f t="shared" si="18"/>
        <v>889500</v>
      </c>
      <c r="P78" s="154">
        <f t="shared" si="15"/>
        <v>0.44999975266992814</v>
      </c>
      <c r="Q78" s="154">
        <f t="shared" si="16"/>
        <v>0.55000024733007191</v>
      </c>
    </row>
    <row r="79" spans="2:17" ht="33.75" customHeight="1" x14ac:dyDescent="0.35">
      <c r="B79" s="150" t="s">
        <v>222</v>
      </c>
      <c r="C79" s="44" t="s">
        <v>349</v>
      </c>
      <c r="D79" s="163">
        <v>45373</v>
      </c>
      <c r="E79" s="41" t="s">
        <v>146</v>
      </c>
      <c r="F79" s="162" t="s">
        <v>147</v>
      </c>
      <c r="G79" s="153" t="s">
        <v>246</v>
      </c>
      <c r="H79" s="44" t="s">
        <v>266</v>
      </c>
      <c r="I79" s="88">
        <v>1515072</v>
      </c>
      <c r="J79" s="88">
        <v>1515072</v>
      </c>
      <c r="K79" s="88"/>
      <c r="L79" s="88"/>
      <c r="M79" s="88">
        <v>1515072</v>
      </c>
      <c r="N79" s="88"/>
      <c r="O79" s="88">
        <f t="shared" si="18"/>
        <v>0</v>
      </c>
      <c r="P79" s="154">
        <f t="shared" si="15"/>
        <v>1</v>
      </c>
      <c r="Q79" s="154">
        <f t="shared" si="16"/>
        <v>0</v>
      </c>
    </row>
    <row r="80" spans="2:17" ht="36" customHeight="1" x14ac:dyDescent="0.35">
      <c r="B80" s="150" t="s">
        <v>222</v>
      </c>
      <c r="C80" s="44" t="s">
        <v>350</v>
      </c>
      <c r="D80" s="163">
        <v>45358</v>
      </c>
      <c r="E80" s="41" t="s">
        <v>148</v>
      </c>
      <c r="F80" s="162" t="s">
        <v>149</v>
      </c>
      <c r="G80" s="153" t="s">
        <v>246</v>
      </c>
      <c r="H80" s="44" t="s">
        <v>267</v>
      </c>
      <c r="I80" s="88">
        <v>1421450</v>
      </c>
      <c r="J80" s="88">
        <v>1421450</v>
      </c>
      <c r="K80" s="88"/>
      <c r="L80" s="88"/>
      <c r="M80" s="88">
        <v>639653</v>
      </c>
      <c r="N80" s="88"/>
      <c r="O80" s="88">
        <f t="shared" si="18"/>
        <v>781797</v>
      </c>
      <c r="P80" s="154">
        <f t="shared" si="15"/>
        <v>0.45000035175349118</v>
      </c>
      <c r="Q80" s="154">
        <f t="shared" si="16"/>
        <v>0.54999964824650882</v>
      </c>
    </row>
    <row r="81" spans="2:17" ht="36" customHeight="1" x14ac:dyDescent="0.35">
      <c r="B81" s="150" t="s">
        <v>222</v>
      </c>
      <c r="C81" s="44" t="s">
        <v>351</v>
      </c>
      <c r="D81" s="163">
        <v>45358</v>
      </c>
      <c r="E81" s="41" t="s">
        <v>150</v>
      </c>
      <c r="F81" s="162" t="s">
        <v>151</v>
      </c>
      <c r="G81" s="153" t="s">
        <v>246</v>
      </c>
      <c r="H81" s="44" t="s">
        <v>268</v>
      </c>
      <c r="I81" s="88">
        <v>1425485</v>
      </c>
      <c r="J81" s="88">
        <v>1425485</v>
      </c>
      <c r="K81" s="88"/>
      <c r="L81" s="88"/>
      <c r="M81" s="88">
        <v>1425485</v>
      </c>
      <c r="N81" s="88"/>
      <c r="O81" s="88">
        <f t="shared" si="18"/>
        <v>0</v>
      </c>
      <c r="P81" s="154">
        <f t="shared" si="15"/>
        <v>1</v>
      </c>
      <c r="Q81" s="154">
        <f t="shared" si="16"/>
        <v>0</v>
      </c>
    </row>
    <row r="82" spans="2:17" ht="35.25" customHeight="1" x14ac:dyDescent="0.35">
      <c r="B82" s="150" t="s">
        <v>222</v>
      </c>
      <c r="C82" s="44" t="s">
        <v>352</v>
      </c>
      <c r="D82" s="163">
        <v>45373</v>
      </c>
      <c r="E82" s="41" t="s">
        <v>152</v>
      </c>
      <c r="F82" s="162" t="s">
        <v>153</v>
      </c>
      <c r="G82" s="153" t="s">
        <v>246</v>
      </c>
      <c r="H82" s="44" t="s">
        <v>269</v>
      </c>
      <c r="I82" s="88">
        <v>1507689</v>
      </c>
      <c r="J82" s="88">
        <v>1507689</v>
      </c>
      <c r="K82" s="88"/>
      <c r="L82" s="88"/>
      <c r="M82" s="88">
        <v>1435220</v>
      </c>
      <c r="N82" s="88"/>
      <c r="O82" s="88">
        <f t="shared" si="18"/>
        <v>72469</v>
      </c>
      <c r="P82" s="154">
        <f t="shared" si="15"/>
        <v>0.95193372107908192</v>
      </c>
      <c r="Q82" s="154">
        <f t="shared" si="16"/>
        <v>4.806627892091804E-2</v>
      </c>
    </row>
    <row r="83" spans="2:17" ht="28.5" customHeight="1" x14ac:dyDescent="0.35">
      <c r="B83" s="150" t="s">
        <v>222</v>
      </c>
      <c r="C83" s="44" t="s">
        <v>353</v>
      </c>
      <c r="D83" s="163">
        <v>45358</v>
      </c>
      <c r="E83" s="41" t="s">
        <v>154</v>
      </c>
      <c r="F83" s="162" t="s">
        <v>155</v>
      </c>
      <c r="G83" s="153" t="s">
        <v>246</v>
      </c>
      <c r="H83" s="44" t="s">
        <v>270</v>
      </c>
      <c r="I83" s="88">
        <v>1533345</v>
      </c>
      <c r="J83" s="88">
        <v>1533345</v>
      </c>
      <c r="K83" s="88"/>
      <c r="L83" s="88"/>
      <c r="M83" s="88">
        <v>1391411</v>
      </c>
      <c r="N83" s="88"/>
      <c r="O83" s="88">
        <f t="shared" si="18"/>
        <v>141934</v>
      </c>
      <c r="P83" s="154">
        <f t="shared" si="15"/>
        <v>0.9074350521246034</v>
      </c>
      <c r="Q83" s="154">
        <f t="shared" si="16"/>
        <v>9.2564947875396597E-2</v>
      </c>
    </row>
    <row r="84" spans="2:17" ht="34.5" customHeight="1" x14ac:dyDescent="0.35">
      <c r="B84" s="150" t="s">
        <v>222</v>
      </c>
      <c r="C84" s="44" t="s">
        <v>354</v>
      </c>
      <c r="D84" s="163">
        <v>45356</v>
      </c>
      <c r="E84" s="41" t="s">
        <v>35</v>
      </c>
      <c r="F84" s="162" t="s">
        <v>114</v>
      </c>
      <c r="G84" s="153" t="s">
        <v>246</v>
      </c>
      <c r="H84" s="44" t="s">
        <v>271</v>
      </c>
      <c r="I84" s="88">
        <v>1323646</v>
      </c>
      <c r="J84" s="88">
        <v>1323646</v>
      </c>
      <c r="K84" s="88"/>
      <c r="L84" s="88"/>
      <c r="M84" s="88">
        <v>595641</v>
      </c>
      <c r="N84" s="88"/>
      <c r="O84" s="88">
        <f t="shared" si="18"/>
        <v>728005</v>
      </c>
      <c r="P84" s="154">
        <f t="shared" si="15"/>
        <v>0.45000022664670158</v>
      </c>
      <c r="Q84" s="154">
        <f t="shared" si="16"/>
        <v>0.54999977335329842</v>
      </c>
    </row>
    <row r="85" spans="2:17" ht="27" customHeight="1" x14ac:dyDescent="0.35">
      <c r="B85" s="150" t="s">
        <v>222</v>
      </c>
      <c r="C85" s="44" t="s">
        <v>346</v>
      </c>
      <c r="D85" s="163">
        <v>45358</v>
      </c>
      <c r="E85" s="46" t="s">
        <v>116</v>
      </c>
      <c r="F85" s="152" t="s">
        <v>97</v>
      </c>
      <c r="G85" s="153" t="s">
        <v>246</v>
      </c>
      <c r="H85" s="41" t="s">
        <v>272</v>
      </c>
      <c r="I85" s="88">
        <v>3000000</v>
      </c>
      <c r="J85" s="88">
        <v>3000000</v>
      </c>
      <c r="K85" s="88"/>
      <c r="L85" s="88"/>
      <c r="M85" s="88">
        <v>1818390</v>
      </c>
      <c r="N85" s="88"/>
      <c r="O85" s="88">
        <f t="shared" si="18"/>
        <v>1181610</v>
      </c>
      <c r="P85" s="154">
        <f t="shared" si="15"/>
        <v>0.60612999999999995</v>
      </c>
      <c r="Q85" s="154">
        <f t="shared" si="16"/>
        <v>0.39387</v>
      </c>
    </row>
    <row r="86" spans="2:17" ht="32.25" customHeight="1" x14ac:dyDescent="0.35">
      <c r="B86" s="150" t="s">
        <v>222</v>
      </c>
      <c r="C86" s="44" t="s">
        <v>355</v>
      </c>
      <c r="D86" s="163">
        <v>45358</v>
      </c>
      <c r="E86" s="46" t="s">
        <v>117</v>
      </c>
      <c r="F86" s="162" t="s">
        <v>44</v>
      </c>
      <c r="G86" s="153" t="s">
        <v>246</v>
      </c>
      <c r="H86" s="164" t="s">
        <v>273</v>
      </c>
      <c r="I86" s="88">
        <v>1000000</v>
      </c>
      <c r="J86" s="88">
        <v>1000000</v>
      </c>
      <c r="K86" s="88"/>
      <c r="L86" s="88"/>
      <c r="M86" s="88">
        <v>915720</v>
      </c>
      <c r="N86" s="88"/>
      <c r="O86" s="88">
        <f t="shared" si="18"/>
        <v>84280</v>
      </c>
      <c r="P86" s="154">
        <f t="shared" si="15"/>
        <v>0.91571999999999998</v>
      </c>
      <c r="Q86" s="154">
        <f t="shared" si="16"/>
        <v>8.4279999999999994E-2</v>
      </c>
    </row>
    <row r="87" spans="2:17" ht="32.25" customHeight="1" x14ac:dyDescent="0.35">
      <c r="B87" s="150" t="s">
        <v>222</v>
      </c>
      <c r="C87" s="44" t="s">
        <v>356</v>
      </c>
      <c r="D87" s="163">
        <v>45358</v>
      </c>
      <c r="E87" s="46" t="s">
        <v>119</v>
      </c>
      <c r="F87" s="162" t="s">
        <v>156</v>
      </c>
      <c r="G87" s="153" t="s">
        <v>246</v>
      </c>
      <c r="H87" s="164" t="s">
        <v>274</v>
      </c>
      <c r="I87" s="88">
        <v>1100000</v>
      </c>
      <c r="J87" s="88">
        <v>1100000</v>
      </c>
      <c r="K87" s="88"/>
      <c r="L87" s="88"/>
      <c r="M87" s="88">
        <v>1100000</v>
      </c>
      <c r="N87" s="88"/>
      <c r="O87" s="88">
        <f t="shared" si="18"/>
        <v>0</v>
      </c>
      <c r="P87" s="154">
        <f t="shared" si="15"/>
        <v>1</v>
      </c>
      <c r="Q87" s="154">
        <f t="shared" si="16"/>
        <v>0</v>
      </c>
    </row>
    <row r="88" spans="2:17" ht="31.5" customHeight="1" x14ac:dyDescent="0.35">
      <c r="B88" s="150" t="s">
        <v>222</v>
      </c>
      <c r="C88" s="44" t="s">
        <v>357</v>
      </c>
      <c r="D88" s="163">
        <v>45358</v>
      </c>
      <c r="E88" s="46" t="s">
        <v>121</v>
      </c>
      <c r="F88" s="152" t="s">
        <v>93</v>
      </c>
      <c r="G88" s="153" t="s">
        <v>246</v>
      </c>
      <c r="H88" s="41" t="s">
        <v>275</v>
      </c>
      <c r="I88" s="88">
        <v>847251</v>
      </c>
      <c r="J88" s="88">
        <v>847251</v>
      </c>
      <c r="K88" s="88"/>
      <c r="L88" s="88"/>
      <c r="M88" s="88">
        <v>423626</v>
      </c>
      <c r="N88" s="88"/>
      <c r="O88" s="88">
        <f t="shared" si="18"/>
        <v>423625</v>
      </c>
      <c r="P88" s="154">
        <f t="shared" si="15"/>
        <v>0.50000059014388887</v>
      </c>
      <c r="Q88" s="154">
        <f t="shared" si="16"/>
        <v>0.49999940985611113</v>
      </c>
    </row>
    <row r="89" spans="2:17" ht="34.5" customHeight="1" x14ac:dyDescent="0.35">
      <c r="B89" s="150" t="s">
        <v>222</v>
      </c>
      <c r="C89" s="44" t="s">
        <v>358</v>
      </c>
      <c r="D89" s="163">
        <v>45358</v>
      </c>
      <c r="E89" s="46" t="s">
        <v>123</v>
      </c>
      <c r="F89" s="152" t="s">
        <v>157</v>
      </c>
      <c r="G89" s="153" t="s">
        <v>246</v>
      </c>
      <c r="H89" s="41" t="s">
        <v>276</v>
      </c>
      <c r="I89" s="88">
        <v>638600</v>
      </c>
      <c r="J89" s="88">
        <v>638600</v>
      </c>
      <c r="K89" s="88"/>
      <c r="L89" s="88"/>
      <c r="M89" s="88">
        <v>287370</v>
      </c>
      <c r="N89" s="88"/>
      <c r="O89" s="88">
        <f t="shared" si="18"/>
        <v>351230</v>
      </c>
      <c r="P89" s="154">
        <f t="shared" si="15"/>
        <v>0.45</v>
      </c>
      <c r="Q89" s="154">
        <f t="shared" si="16"/>
        <v>0.55000000000000004</v>
      </c>
    </row>
    <row r="90" spans="2:17" ht="33.75" customHeight="1" x14ac:dyDescent="0.35">
      <c r="B90" s="150" t="s">
        <v>222</v>
      </c>
      <c r="C90" s="44" t="s">
        <v>359</v>
      </c>
      <c r="D90" s="163">
        <v>45358</v>
      </c>
      <c r="E90" s="46" t="s">
        <v>127</v>
      </c>
      <c r="F90" s="152" t="s">
        <v>128</v>
      </c>
      <c r="G90" s="153" t="s">
        <v>246</v>
      </c>
      <c r="H90" s="41" t="s">
        <v>277</v>
      </c>
      <c r="I90" s="88">
        <v>1000000</v>
      </c>
      <c r="J90" s="88">
        <v>1000000</v>
      </c>
      <c r="K90" s="88"/>
      <c r="L90" s="88"/>
      <c r="M90" s="88">
        <v>450000</v>
      </c>
      <c r="N90" s="88"/>
      <c r="O90" s="88">
        <f t="shared" si="18"/>
        <v>550000</v>
      </c>
      <c r="P90" s="154">
        <f t="shared" si="15"/>
        <v>0.45</v>
      </c>
      <c r="Q90" s="154">
        <f t="shared" si="16"/>
        <v>0.55000000000000004</v>
      </c>
    </row>
    <row r="91" spans="2:17" ht="32.25" customHeight="1" x14ac:dyDescent="0.35">
      <c r="B91" s="150" t="s">
        <v>222</v>
      </c>
      <c r="C91" s="44" t="s">
        <v>360</v>
      </c>
      <c r="D91" s="163">
        <v>45358</v>
      </c>
      <c r="E91" s="46" t="s">
        <v>129</v>
      </c>
      <c r="F91" s="162" t="s">
        <v>158</v>
      </c>
      <c r="G91" s="153" t="s">
        <v>246</v>
      </c>
      <c r="H91" s="41" t="s">
        <v>278</v>
      </c>
      <c r="I91" s="88">
        <v>1000000</v>
      </c>
      <c r="J91" s="88">
        <v>1000000</v>
      </c>
      <c r="K91" s="88"/>
      <c r="L91" s="88"/>
      <c r="M91" s="88">
        <v>450000</v>
      </c>
      <c r="N91" s="88"/>
      <c r="O91" s="88">
        <f t="shared" si="18"/>
        <v>550000</v>
      </c>
      <c r="P91" s="154">
        <f t="shared" si="15"/>
        <v>0.45</v>
      </c>
      <c r="Q91" s="154">
        <f t="shared" si="16"/>
        <v>0.55000000000000004</v>
      </c>
    </row>
    <row r="92" spans="2:17" ht="33.75" customHeight="1" x14ac:dyDescent="0.35">
      <c r="B92" s="150" t="s">
        <v>222</v>
      </c>
      <c r="C92" s="44" t="s">
        <v>346</v>
      </c>
      <c r="D92" s="163">
        <v>45358</v>
      </c>
      <c r="E92" s="46" t="s">
        <v>131</v>
      </c>
      <c r="F92" s="162" t="s">
        <v>159</v>
      </c>
      <c r="G92" s="153" t="s">
        <v>246</v>
      </c>
      <c r="H92" s="41" t="s">
        <v>279</v>
      </c>
      <c r="I92" s="88">
        <v>1500000</v>
      </c>
      <c r="J92" s="88">
        <v>1500000</v>
      </c>
      <c r="K92" s="88"/>
      <c r="L92" s="88"/>
      <c r="M92" s="88">
        <v>675000</v>
      </c>
      <c r="N92" s="88"/>
      <c r="O92" s="88">
        <f t="shared" si="18"/>
        <v>825000</v>
      </c>
      <c r="P92" s="154">
        <f t="shared" si="15"/>
        <v>0.45</v>
      </c>
      <c r="Q92" s="154">
        <f t="shared" si="16"/>
        <v>0.55000000000000004</v>
      </c>
    </row>
    <row r="93" spans="2:17" ht="30.75" customHeight="1" x14ac:dyDescent="0.35">
      <c r="B93" s="150" t="s">
        <v>222</v>
      </c>
      <c r="C93" s="44" t="s">
        <v>358</v>
      </c>
      <c r="D93" s="163">
        <v>45358</v>
      </c>
      <c r="E93" s="46" t="s">
        <v>133</v>
      </c>
      <c r="F93" s="152" t="s">
        <v>160</v>
      </c>
      <c r="G93" s="153" t="s">
        <v>246</v>
      </c>
      <c r="H93" s="164" t="s">
        <v>280</v>
      </c>
      <c r="I93" s="88">
        <v>1000000</v>
      </c>
      <c r="J93" s="88">
        <v>1000000</v>
      </c>
      <c r="K93" s="88"/>
      <c r="L93" s="88"/>
      <c r="M93" s="88">
        <v>500000</v>
      </c>
      <c r="N93" s="88"/>
      <c r="O93" s="88">
        <f t="shared" si="18"/>
        <v>500000</v>
      </c>
      <c r="P93" s="154">
        <f t="shared" si="15"/>
        <v>0.5</v>
      </c>
      <c r="Q93" s="154">
        <f t="shared" si="16"/>
        <v>0.5</v>
      </c>
    </row>
    <row r="94" spans="2:17" ht="34.5" customHeight="1" x14ac:dyDescent="0.35">
      <c r="B94" s="150" t="s">
        <v>222</v>
      </c>
      <c r="C94" s="44" t="s">
        <v>360</v>
      </c>
      <c r="D94" s="163">
        <v>45358</v>
      </c>
      <c r="E94" s="46" t="s">
        <v>393</v>
      </c>
      <c r="F94" s="152" t="s">
        <v>161</v>
      </c>
      <c r="G94" s="153" t="s">
        <v>246</v>
      </c>
      <c r="H94" s="41" t="s">
        <v>281</v>
      </c>
      <c r="I94" s="88">
        <v>1000000</v>
      </c>
      <c r="J94" s="88">
        <v>1000000</v>
      </c>
      <c r="K94" s="88"/>
      <c r="L94" s="88"/>
      <c r="M94" s="88">
        <v>901236</v>
      </c>
      <c r="N94" s="88"/>
      <c r="O94" s="88">
        <f t="shared" si="18"/>
        <v>98764</v>
      </c>
      <c r="P94" s="154">
        <f t="shared" si="15"/>
        <v>0.90123600000000004</v>
      </c>
      <c r="Q94" s="154">
        <f t="shared" si="16"/>
        <v>9.8764000000000005E-2</v>
      </c>
    </row>
    <row r="95" spans="2:17" ht="27.75" customHeight="1" x14ac:dyDescent="0.35">
      <c r="B95" s="150" t="s">
        <v>222</v>
      </c>
      <c r="C95" s="44" t="s">
        <v>392</v>
      </c>
      <c r="D95" s="163">
        <v>45358</v>
      </c>
      <c r="E95" s="46" t="s">
        <v>142</v>
      </c>
      <c r="F95" s="152" t="s">
        <v>13</v>
      </c>
      <c r="G95" s="153" t="s">
        <v>246</v>
      </c>
      <c r="H95" s="164" t="s">
        <v>282</v>
      </c>
      <c r="I95" s="88">
        <v>1500000</v>
      </c>
      <c r="J95" s="88">
        <v>1500000</v>
      </c>
      <c r="K95" s="88"/>
      <c r="L95" s="88"/>
      <c r="M95" s="88">
        <v>675000</v>
      </c>
      <c r="N95" s="88"/>
      <c r="O95" s="88">
        <f t="shared" si="18"/>
        <v>825000</v>
      </c>
      <c r="P95" s="154">
        <f t="shared" si="15"/>
        <v>0.45</v>
      </c>
      <c r="Q95" s="154">
        <f t="shared" si="16"/>
        <v>0.55000000000000004</v>
      </c>
    </row>
    <row r="96" spans="2:17" ht="38.25" customHeight="1" x14ac:dyDescent="0.35">
      <c r="B96" s="150" t="s">
        <v>222</v>
      </c>
      <c r="C96" s="44" t="s">
        <v>391</v>
      </c>
      <c r="D96" s="163">
        <v>45358</v>
      </c>
      <c r="E96" s="46" t="s">
        <v>394</v>
      </c>
      <c r="F96" s="152" t="s">
        <v>60</v>
      </c>
      <c r="G96" s="153" t="s">
        <v>246</v>
      </c>
      <c r="H96" s="41" t="s">
        <v>283</v>
      </c>
      <c r="I96" s="88">
        <v>1000000</v>
      </c>
      <c r="J96" s="88">
        <v>1000000</v>
      </c>
      <c r="K96" s="88"/>
      <c r="L96" s="88"/>
      <c r="M96" s="88">
        <v>450000</v>
      </c>
      <c r="N96" s="88"/>
      <c r="O96" s="88">
        <f t="shared" si="18"/>
        <v>550000</v>
      </c>
      <c r="P96" s="154">
        <f t="shared" si="15"/>
        <v>0.45</v>
      </c>
      <c r="Q96" s="154">
        <f t="shared" si="16"/>
        <v>0.55000000000000004</v>
      </c>
    </row>
    <row r="97" spans="2:17" ht="33.75" customHeight="1" x14ac:dyDescent="0.35">
      <c r="B97" s="150" t="s">
        <v>222</v>
      </c>
      <c r="C97" s="44" t="s">
        <v>390</v>
      </c>
      <c r="D97" s="163">
        <v>45358</v>
      </c>
      <c r="E97" s="46" t="s">
        <v>148</v>
      </c>
      <c r="F97" s="152" t="s">
        <v>39</v>
      </c>
      <c r="G97" s="153" t="s">
        <v>246</v>
      </c>
      <c r="H97" s="41" t="s">
        <v>284</v>
      </c>
      <c r="I97" s="88">
        <v>999900</v>
      </c>
      <c r="J97" s="88">
        <v>999900</v>
      </c>
      <c r="K97" s="88"/>
      <c r="L97" s="88"/>
      <c r="M97" s="88">
        <v>949910</v>
      </c>
      <c r="N97" s="88"/>
      <c r="O97" s="88">
        <f t="shared" si="18"/>
        <v>49990</v>
      </c>
      <c r="P97" s="154">
        <f t="shared" si="15"/>
        <v>0.95000500050004999</v>
      </c>
      <c r="Q97" s="154">
        <f t="shared" si="16"/>
        <v>4.9994999499949996E-2</v>
      </c>
    </row>
    <row r="98" spans="2:17" ht="32.25" customHeight="1" x14ac:dyDescent="0.35">
      <c r="B98" s="150" t="s">
        <v>222</v>
      </c>
      <c r="C98" s="44" t="s">
        <v>361</v>
      </c>
      <c r="D98" s="163">
        <v>45358</v>
      </c>
      <c r="E98" s="46" t="s">
        <v>150</v>
      </c>
      <c r="F98" s="152" t="s">
        <v>31</v>
      </c>
      <c r="G98" s="153" t="s">
        <v>246</v>
      </c>
      <c r="H98" s="41" t="s">
        <v>285</v>
      </c>
      <c r="I98" s="88">
        <v>1000000</v>
      </c>
      <c r="J98" s="88">
        <v>1000000</v>
      </c>
      <c r="K98" s="88"/>
      <c r="L98" s="88"/>
      <c r="M98" s="88">
        <v>500000</v>
      </c>
      <c r="N98" s="88"/>
      <c r="O98" s="88">
        <f t="shared" si="18"/>
        <v>500000</v>
      </c>
      <c r="P98" s="154">
        <f t="shared" si="15"/>
        <v>0.5</v>
      </c>
      <c r="Q98" s="154">
        <f t="shared" si="16"/>
        <v>0.5</v>
      </c>
    </row>
    <row r="99" spans="2:17" ht="31" x14ac:dyDescent="0.35">
      <c r="B99" s="150" t="s">
        <v>222</v>
      </c>
      <c r="C99" s="44" t="s">
        <v>463</v>
      </c>
      <c r="D99" s="163">
        <v>45358</v>
      </c>
      <c r="E99" s="153" t="s">
        <v>137</v>
      </c>
      <c r="F99" s="152" t="s">
        <v>12</v>
      </c>
      <c r="G99" s="153" t="s">
        <v>246</v>
      </c>
      <c r="H99" s="46" t="s">
        <v>286</v>
      </c>
      <c r="I99" s="88">
        <v>1454368</v>
      </c>
      <c r="J99" s="88">
        <v>1454368</v>
      </c>
      <c r="K99" s="88"/>
      <c r="L99" s="88"/>
      <c r="M99" s="88"/>
      <c r="N99" s="88"/>
      <c r="O99" s="88">
        <f t="shared" si="18"/>
        <v>1454368</v>
      </c>
      <c r="P99" s="154">
        <f t="shared" si="15"/>
        <v>0</v>
      </c>
      <c r="Q99" s="154">
        <f t="shared" si="16"/>
        <v>1</v>
      </c>
    </row>
    <row r="100" spans="2:17" ht="31" x14ac:dyDescent="0.35">
      <c r="B100" s="150" t="s">
        <v>222</v>
      </c>
      <c r="C100" s="44" t="s">
        <v>463</v>
      </c>
      <c r="D100" s="163">
        <v>45358</v>
      </c>
      <c r="E100" s="46" t="s">
        <v>395</v>
      </c>
      <c r="F100" s="152" t="s">
        <v>80</v>
      </c>
      <c r="G100" s="153" t="s">
        <v>246</v>
      </c>
      <c r="H100" s="46" t="s">
        <v>287</v>
      </c>
      <c r="I100" s="88">
        <v>1330786</v>
      </c>
      <c r="J100" s="88">
        <v>1330786</v>
      </c>
      <c r="K100" s="88"/>
      <c r="L100" s="88"/>
      <c r="M100" s="88">
        <v>1308591</v>
      </c>
      <c r="N100" s="88"/>
      <c r="O100" s="88">
        <f t="shared" si="18"/>
        <v>22195</v>
      </c>
      <c r="P100" s="154">
        <f t="shared" si="15"/>
        <v>0.98332188646408969</v>
      </c>
      <c r="Q100" s="154">
        <f t="shared" si="16"/>
        <v>1.6678113535910356E-2</v>
      </c>
    </row>
    <row r="101" spans="2:17" ht="31" x14ac:dyDescent="0.35">
      <c r="B101" s="150" t="s">
        <v>222</v>
      </c>
      <c r="C101" s="44" t="s">
        <v>463</v>
      </c>
      <c r="D101" s="163">
        <v>45358</v>
      </c>
      <c r="E101" s="153" t="s">
        <v>396</v>
      </c>
      <c r="F101" s="152" t="s">
        <v>20</v>
      </c>
      <c r="G101" s="153" t="s">
        <v>246</v>
      </c>
      <c r="H101" s="46" t="s">
        <v>288</v>
      </c>
      <c r="I101" s="88">
        <v>825494</v>
      </c>
      <c r="J101" s="88">
        <v>825494</v>
      </c>
      <c r="K101" s="88"/>
      <c r="L101" s="88"/>
      <c r="M101" s="88"/>
      <c r="N101" s="88"/>
      <c r="O101" s="88">
        <f t="shared" si="18"/>
        <v>825494</v>
      </c>
      <c r="P101" s="154">
        <f t="shared" si="15"/>
        <v>0</v>
      </c>
      <c r="Q101" s="154">
        <f t="shared" si="16"/>
        <v>1</v>
      </c>
    </row>
    <row r="102" spans="2:17" ht="31" x14ac:dyDescent="0.35">
      <c r="B102" s="150" t="s">
        <v>222</v>
      </c>
      <c r="C102" s="44" t="s">
        <v>463</v>
      </c>
      <c r="D102" s="163">
        <v>45358</v>
      </c>
      <c r="E102" s="153" t="s">
        <v>396</v>
      </c>
      <c r="F102" s="152" t="s">
        <v>20</v>
      </c>
      <c r="G102" s="153" t="s">
        <v>246</v>
      </c>
      <c r="H102" s="46" t="s">
        <v>289</v>
      </c>
      <c r="I102" s="88">
        <v>197228</v>
      </c>
      <c r="J102" s="88">
        <v>197228</v>
      </c>
      <c r="K102" s="88"/>
      <c r="L102" s="88"/>
      <c r="M102" s="88"/>
      <c r="N102" s="88"/>
      <c r="O102" s="88">
        <f t="shared" si="18"/>
        <v>197228</v>
      </c>
      <c r="P102" s="154">
        <f t="shared" si="15"/>
        <v>0</v>
      </c>
      <c r="Q102" s="154">
        <f t="shared" si="16"/>
        <v>1</v>
      </c>
    </row>
    <row r="103" spans="2:17" ht="31" x14ac:dyDescent="0.35">
      <c r="B103" s="150" t="s">
        <v>222</v>
      </c>
      <c r="C103" s="44" t="s">
        <v>463</v>
      </c>
      <c r="D103" s="163">
        <v>45358</v>
      </c>
      <c r="E103" s="153" t="s">
        <v>396</v>
      </c>
      <c r="F103" s="152" t="s">
        <v>20</v>
      </c>
      <c r="G103" s="153" t="s">
        <v>246</v>
      </c>
      <c r="H103" s="46" t="s">
        <v>290</v>
      </c>
      <c r="I103" s="88">
        <v>189494</v>
      </c>
      <c r="J103" s="88">
        <v>189494</v>
      </c>
      <c r="K103" s="88"/>
      <c r="L103" s="88"/>
      <c r="M103" s="88"/>
      <c r="N103" s="88"/>
      <c r="O103" s="88">
        <f t="shared" si="18"/>
        <v>189494</v>
      </c>
      <c r="P103" s="154">
        <f t="shared" si="15"/>
        <v>0</v>
      </c>
      <c r="Q103" s="154">
        <f t="shared" si="16"/>
        <v>1</v>
      </c>
    </row>
    <row r="104" spans="2:17" ht="33" customHeight="1" x14ac:dyDescent="0.35">
      <c r="B104" s="150" t="s">
        <v>222</v>
      </c>
      <c r="C104" s="44" t="s">
        <v>362</v>
      </c>
      <c r="D104" s="163" t="s">
        <v>162</v>
      </c>
      <c r="E104" s="153" t="s">
        <v>397</v>
      </c>
      <c r="F104" s="152" t="s">
        <v>163</v>
      </c>
      <c r="G104" s="153" t="s">
        <v>246</v>
      </c>
      <c r="H104" s="46" t="s">
        <v>291</v>
      </c>
      <c r="I104" s="88">
        <v>500000</v>
      </c>
      <c r="J104" s="88">
        <v>500000</v>
      </c>
      <c r="K104" s="88"/>
      <c r="L104" s="88"/>
      <c r="M104" s="88">
        <v>500000</v>
      </c>
      <c r="N104" s="88"/>
      <c r="O104" s="88">
        <f t="shared" si="18"/>
        <v>0</v>
      </c>
      <c r="P104" s="154">
        <f t="shared" si="15"/>
        <v>1</v>
      </c>
      <c r="Q104" s="154">
        <f t="shared" si="16"/>
        <v>0</v>
      </c>
    </row>
    <row r="105" spans="2:17" ht="31" x14ac:dyDescent="0.35">
      <c r="B105" s="150" t="s">
        <v>222</v>
      </c>
      <c r="C105" s="44" t="s">
        <v>463</v>
      </c>
      <c r="D105" s="163">
        <v>45358</v>
      </c>
      <c r="E105" s="153" t="s">
        <v>397</v>
      </c>
      <c r="F105" s="152" t="s">
        <v>163</v>
      </c>
      <c r="G105" s="153" t="s">
        <v>246</v>
      </c>
      <c r="H105" s="46" t="s">
        <v>292</v>
      </c>
      <c r="I105" s="88">
        <v>2075927</v>
      </c>
      <c r="J105" s="88">
        <v>2075927</v>
      </c>
      <c r="K105" s="88"/>
      <c r="L105" s="88"/>
      <c r="M105" s="88">
        <v>2075927</v>
      </c>
      <c r="N105" s="88"/>
      <c r="O105" s="88">
        <f t="shared" si="18"/>
        <v>0</v>
      </c>
      <c r="P105" s="154">
        <f t="shared" si="15"/>
        <v>1</v>
      </c>
      <c r="Q105" s="154">
        <f t="shared" si="16"/>
        <v>0</v>
      </c>
    </row>
    <row r="106" spans="2:17" ht="31" x14ac:dyDescent="0.35">
      <c r="B106" s="150" t="s">
        <v>222</v>
      </c>
      <c r="C106" s="44" t="s">
        <v>463</v>
      </c>
      <c r="D106" s="163">
        <v>45324</v>
      </c>
      <c r="E106" s="153" t="s">
        <v>164</v>
      </c>
      <c r="F106" s="152" t="s">
        <v>97</v>
      </c>
      <c r="G106" s="164" t="s">
        <v>244</v>
      </c>
      <c r="H106" s="46" t="s">
        <v>293</v>
      </c>
      <c r="I106" s="88">
        <v>3341782</v>
      </c>
      <c r="J106" s="88">
        <v>3341782</v>
      </c>
      <c r="K106" s="88"/>
      <c r="L106" s="88"/>
      <c r="M106" s="88">
        <v>3341782</v>
      </c>
      <c r="N106" s="88"/>
      <c r="O106" s="88">
        <f t="shared" si="18"/>
        <v>0</v>
      </c>
      <c r="P106" s="154">
        <f t="shared" si="15"/>
        <v>1</v>
      </c>
      <c r="Q106" s="154">
        <f t="shared" si="16"/>
        <v>0</v>
      </c>
    </row>
    <row r="107" spans="2:17" ht="31" x14ac:dyDescent="0.35">
      <c r="B107" s="150" t="s">
        <v>222</v>
      </c>
      <c r="C107" s="44" t="s">
        <v>463</v>
      </c>
      <c r="D107" s="163">
        <v>45324</v>
      </c>
      <c r="E107" s="153" t="s">
        <v>164</v>
      </c>
      <c r="F107" s="152" t="s">
        <v>97</v>
      </c>
      <c r="G107" s="164" t="s">
        <v>244</v>
      </c>
      <c r="H107" s="46" t="s">
        <v>294</v>
      </c>
      <c r="I107" s="88">
        <v>3341782</v>
      </c>
      <c r="J107" s="88">
        <v>3341782</v>
      </c>
      <c r="K107" s="88"/>
      <c r="L107" s="88"/>
      <c r="M107" s="88"/>
      <c r="N107" s="88"/>
      <c r="O107" s="88">
        <f t="shared" si="18"/>
        <v>3341782</v>
      </c>
      <c r="P107" s="154"/>
      <c r="Q107" s="154">
        <f t="shared" si="16"/>
        <v>1</v>
      </c>
    </row>
    <row r="108" spans="2:17" ht="27" customHeight="1" x14ac:dyDescent="0.35">
      <c r="B108" s="150" t="s">
        <v>222</v>
      </c>
      <c r="C108" s="44" t="s">
        <v>363</v>
      </c>
      <c r="D108" s="163">
        <v>45453</v>
      </c>
      <c r="E108" s="153" t="s">
        <v>96</v>
      </c>
      <c r="F108" s="152" t="s">
        <v>97</v>
      </c>
      <c r="G108" s="164" t="s">
        <v>244</v>
      </c>
      <c r="H108" s="164" t="s">
        <v>295</v>
      </c>
      <c r="I108" s="88">
        <v>1554683</v>
      </c>
      <c r="J108" s="88">
        <v>1554683</v>
      </c>
      <c r="K108" s="88"/>
      <c r="L108" s="88"/>
      <c r="M108" s="88">
        <v>1554683</v>
      </c>
      <c r="N108" s="88"/>
      <c r="O108" s="88">
        <f t="shared" si="18"/>
        <v>0</v>
      </c>
      <c r="P108" s="154">
        <f t="shared" si="15"/>
        <v>1</v>
      </c>
      <c r="Q108" s="154">
        <f t="shared" si="16"/>
        <v>0</v>
      </c>
    </row>
    <row r="109" spans="2:17" ht="36" customHeight="1" x14ac:dyDescent="0.35">
      <c r="B109" s="150" t="s">
        <v>222</v>
      </c>
      <c r="C109" s="44" t="s">
        <v>364</v>
      </c>
      <c r="D109" s="163">
        <v>45426</v>
      </c>
      <c r="E109" s="44" t="s">
        <v>165</v>
      </c>
      <c r="F109" s="152" t="s">
        <v>97</v>
      </c>
      <c r="G109" s="164" t="s">
        <v>244</v>
      </c>
      <c r="H109" s="44" t="s">
        <v>419</v>
      </c>
      <c r="I109" s="88">
        <v>500000</v>
      </c>
      <c r="J109" s="88">
        <v>500000</v>
      </c>
      <c r="K109" s="88"/>
      <c r="L109" s="88"/>
      <c r="M109" s="88">
        <v>500000</v>
      </c>
      <c r="N109" s="88"/>
      <c r="O109" s="88">
        <f t="shared" si="18"/>
        <v>0</v>
      </c>
      <c r="P109" s="154">
        <f t="shared" si="15"/>
        <v>1</v>
      </c>
      <c r="Q109" s="154">
        <f t="shared" si="16"/>
        <v>0</v>
      </c>
    </row>
    <row r="110" spans="2:17" ht="37.5" customHeight="1" x14ac:dyDescent="0.35">
      <c r="B110" s="150" t="s">
        <v>222</v>
      </c>
      <c r="C110" s="44" t="s">
        <v>365</v>
      </c>
      <c r="D110" s="163">
        <v>45426</v>
      </c>
      <c r="E110" s="44" t="s">
        <v>166</v>
      </c>
      <c r="F110" s="165" t="s">
        <v>167</v>
      </c>
      <c r="G110" s="164" t="s">
        <v>244</v>
      </c>
      <c r="H110" s="44" t="s">
        <v>297</v>
      </c>
      <c r="I110" s="88">
        <v>500000</v>
      </c>
      <c r="J110" s="88">
        <v>500000</v>
      </c>
      <c r="K110" s="88"/>
      <c r="L110" s="88"/>
      <c r="M110" s="88">
        <v>450000</v>
      </c>
      <c r="N110" s="88"/>
      <c r="O110" s="88">
        <f t="shared" si="18"/>
        <v>50000</v>
      </c>
      <c r="P110" s="154">
        <f t="shared" si="15"/>
        <v>0.9</v>
      </c>
      <c r="Q110" s="154">
        <f t="shared" si="16"/>
        <v>0.1</v>
      </c>
    </row>
    <row r="111" spans="2:17" ht="36.75" customHeight="1" x14ac:dyDescent="0.35">
      <c r="B111" s="150" t="s">
        <v>222</v>
      </c>
      <c r="C111" s="44" t="s">
        <v>366</v>
      </c>
      <c r="D111" s="163">
        <v>45426</v>
      </c>
      <c r="E111" s="44" t="s">
        <v>168</v>
      </c>
      <c r="F111" s="166" t="s">
        <v>169</v>
      </c>
      <c r="G111" s="164" t="s">
        <v>244</v>
      </c>
      <c r="H111" s="44" t="s">
        <v>298</v>
      </c>
      <c r="I111" s="88">
        <v>494334</v>
      </c>
      <c r="J111" s="88">
        <v>494334</v>
      </c>
      <c r="K111" s="88"/>
      <c r="L111" s="88"/>
      <c r="M111" s="88">
        <v>444990</v>
      </c>
      <c r="N111" s="88"/>
      <c r="O111" s="88">
        <f t="shared" si="18"/>
        <v>49344</v>
      </c>
      <c r="P111" s="154">
        <f t="shared" si="15"/>
        <v>0.90018084938523346</v>
      </c>
      <c r="Q111" s="154">
        <f t="shared" si="16"/>
        <v>9.9819150614766539E-2</v>
      </c>
    </row>
    <row r="112" spans="2:17" ht="36" customHeight="1" x14ac:dyDescent="0.35">
      <c r="B112" s="150" t="s">
        <v>222</v>
      </c>
      <c r="C112" s="44" t="s">
        <v>365</v>
      </c>
      <c r="D112" s="163">
        <v>45426</v>
      </c>
      <c r="E112" s="44" t="s">
        <v>170</v>
      </c>
      <c r="F112" s="165" t="s">
        <v>20</v>
      </c>
      <c r="G112" s="164" t="s">
        <v>244</v>
      </c>
      <c r="H112" s="44" t="s">
        <v>299</v>
      </c>
      <c r="I112" s="88">
        <v>500000</v>
      </c>
      <c r="J112" s="88">
        <v>500000</v>
      </c>
      <c r="K112" s="88"/>
      <c r="L112" s="88"/>
      <c r="M112" s="88">
        <v>225000</v>
      </c>
      <c r="N112" s="88"/>
      <c r="O112" s="88">
        <f t="shared" si="18"/>
        <v>275000</v>
      </c>
      <c r="P112" s="154">
        <f t="shared" si="15"/>
        <v>0.45</v>
      </c>
      <c r="Q112" s="154">
        <f t="shared" si="16"/>
        <v>0.55000000000000004</v>
      </c>
    </row>
    <row r="113" spans="2:17" ht="34.5" customHeight="1" x14ac:dyDescent="0.35">
      <c r="B113" s="150" t="s">
        <v>222</v>
      </c>
      <c r="C113" s="44" t="s">
        <v>367</v>
      </c>
      <c r="D113" s="163">
        <v>45426</v>
      </c>
      <c r="E113" s="44" t="s">
        <v>171</v>
      </c>
      <c r="F113" s="165" t="s">
        <v>172</v>
      </c>
      <c r="G113" s="164" t="s">
        <v>244</v>
      </c>
      <c r="H113" s="44" t="s">
        <v>300</v>
      </c>
      <c r="I113" s="88">
        <v>489000</v>
      </c>
      <c r="J113" s="88">
        <v>489000</v>
      </c>
      <c r="K113" s="88"/>
      <c r="L113" s="88"/>
      <c r="M113" s="88">
        <v>478640</v>
      </c>
      <c r="N113" s="88"/>
      <c r="O113" s="88">
        <f t="shared" ref="O113:O164" si="19">+J113-(L113+M113+N113)</f>
        <v>10360</v>
      </c>
      <c r="P113" s="154">
        <f t="shared" ref="P113:P144" si="20">+M113/J113</f>
        <v>0.97881390593047035</v>
      </c>
      <c r="Q113" s="154">
        <f t="shared" ref="Q113:Q164" si="21">+O113/J113</f>
        <v>2.1186094069529652E-2</v>
      </c>
    </row>
    <row r="114" spans="2:17" ht="32.25" customHeight="1" x14ac:dyDescent="0.35">
      <c r="B114" s="150" t="s">
        <v>222</v>
      </c>
      <c r="C114" s="44" t="s">
        <v>368</v>
      </c>
      <c r="D114" s="163">
        <v>45426</v>
      </c>
      <c r="E114" s="44" t="s">
        <v>173</v>
      </c>
      <c r="F114" s="165" t="s">
        <v>169</v>
      </c>
      <c r="G114" s="164" t="s">
        <v>244</v>
      </c>
      <c r="H114" s="44" t="s">
        <v>301</v>
      </c>
      <c r="I114" s="88">
        <v>500000</v>
      </c>
      <c r="J114" s="88">
        <v>500000</v>
      </c>
      <c r="K114" s="88"/>
      <c r="L114" s="88"/>
      <c r="M114" s="88">
        <v>225000</v>
      </c>
      <c r="N114" s="88"/>
      <c r="O114" s="88">
        <f t="shared" si="19"/>
        <v>275000</v>
      </c>
      <c r="P114" s="154">
        <f t="shared" si="20"/>
        <v>0.45</v>
      </c>
      <c r="Q114" s="154">
        <f t="shared" si="21"/>
        <v>0.55000000000000004</v>
      </c>
    </row>
    <row r="115" spans="2:17" ht="35.25" customHeight="1" x14ac:dyDescent="0.35">
      <c r="B115" s="150" t="s">
        <v>222</v>
      </c>
      <c r="C115" s="44" t="s">
        <v>369</v>
      </c>
      <c r="D115" s="163">
        <v>45426</v>
      </c>
      <c r="E115" s="44" t="s">
        <v>174</v>
      </c>
      <c r="F115" s="166" t="s">
        <v>20</v>
      </c>
      <c r="G115" s="164" t="s">
        <v>244</v>
      </c>
      <c r="H115" s="44" t="s">
        <v>302</v>
      </c>
      <c r="I115" s="88">
        <v>488305</v>
      </c>
      <c r="J115" s="88">
        <v>488305</v>
      </c>
      <c r="K115" s="88"/>
      <c r="L115" s="88"/>
      <c r="M115" s="88">
        <v>219600</v>
      </c>
      <c r="N115" s="88"/>
      <c r="O115" s="88">
        <f t="shared" si="19"/>
        <v>268705</v>
      </c>
      <c r="P115" s="154">
        <f t="shared" si="20"/>
        <v>0.44971892567145533</v>
      </c>
      <c r="Q115" s="154">
        <f t="shared" si="21"/>
        <v>0.55028107432854467</v>
      </c>
    </row>
    <row r="116" spans="2:17" ht="36" customHeight="1" x14ac:dyDescent="0.35">
      <c r="B116" s="150" t="s">
        <v>222</v>
      </c>
      <c r="C116" s="44" t="s">
        <v>365</v>
      </c>
      <c r="D116" s="163">
        <v>45426</v>
      </c>
      <c r="E116" s="44" t="s">
        <v>175</v>
      </c>
      <c r="F116" s="165" t="s">
        <v>169</v>
      </c>
      <c r="G116" s="164" t="s">
        <v>244</v>
      </c>
      <c r="H116" s="44" t="s">
        <v>303</v>
      </c>
      <c r="I116" s="88">
        <v>500000</v>
      </c>
      <c r="J116" s="88">
        <v>500000</v>
      </c>
      <c r="K116" s="88"/>
      <c r="L116" s="88"/>
      <c r="M116" s="88">
        <v>450000</v>
      </c>
      <c r="N116" s="88"/>
      <c r="O116" s="88">
        <f t="shared" si="19"/>
        <v>50000</v>
      </c>
      <c r="P116" s="154">
        <f t="shared" si="20"/>
        <v>0.9</v>
      </c>
      <c r="Q116" s="154">
        <f t="shared" si="21"/>
        <v>0.1</v>
      </c>
    </row>
    <row r="117" spans="2:17" ht="36.75" customHeight="1" x14ac:dyDescent="0.35">
      <c r="B117" s="150" t="s">
        <v>222</v>
      </c>
      <c r="C117" s="44" t="s">
        <v>364</v>
      </c>
      <c r="D117" s="163">
        <v>45426</v>
      </c>
      <c r="E117" s="44" t="s">
        <v>176</v>
      </c>
      <c r="F117" s="165" t="s">
        <v>169</v>
      </c>
      <c r="G117" s="164" t="s">
        <v>244</v>
      </c>
      <c r="H117" s="44" t="s">
        <v>304</v>
      </c>
      <c r="I117" s="88">
        <v>500000</v>
      </c>
      <c r="J117" s="88">
        <v>500000</v>
      </c>
      <c r="K117" s="88"/>
      <c r="L117" s="88"/>
      <c r="M117" s="88">
        <v>225000</v>
      </c>
      <c r="N117" s="88"/>
      <c r="O117" s="88">
        <f t="shared" si="19"/>
        <v>275000</v>
      </c>
      <c r="P117" s="154">
        <f t="shared" si="20"/>
        <v>0.45</v>
      </c>
      <c r="Q117" s="154">
        <f t="shared" si="21"/>
        <v>0.55000000000000004</v>
      </c>
    </row>
    <row r="118" spans="2:17" ht="38.25" customHeight="1" x14ac:dyDescent="0.35">
      <c r="B118" s="150" t="s">
        <v>222</v>
      </c>
      <c r="C118" s="44" t="s">
        <v>370</v>
      </c>
      <c r="D118" s="163">
        <v>45426</v>
      </c>
      <c r="E118" s="44" t="s">
        <v>177</v>
      </c>
      <c r="F118" s="167" t="s">
        <v>39</v>
      </c>
      <c r="G118" s="164" t="s">
        <v>244</v>
      </c>
      <c r="H118" s="44" t="s">
        <v>305</v>
      </c>
      <c r="I118" s="88">
        <v>500000</v>
      </c>
      <c r="J118" s="88">
        <v>500000</v>
      </c>
      <c r="K118" s="88"/>
      <c r="L118" s="88"/>
      <c r="M118" s="88">
        <v>225000</v>
      </c>
      <c r="N118" s="88"/>
      <c r="O118" s="88">
        <f t="shared" si="19"/>
        <v>275000</v>
      </c>
      <c r="P118" s="154">
        <f t="shared" si="20"/>
        <v>0.45</v>
      </c>
      <c r="Q118" s="154">
        <f t="shared" si="21"/>
        <v>0.55000000000000004</v>
      </c>
    </row>
    <row r="119" spans="2:17" ht="33.75" customHeight="1" x14ac:dyDescent="0.35">
      <c r="B119" s="150" t="s">
        <v>222</v>
      </c>
      <c r="C119" s="44" t="s">
        <v>371</v>
      </c>
      <c r="D119" s="163">
        <v>45426</v>
      </c>
      <c r="E119" s="44" t="s">
        <v>178</v>
      </c>
      <c r="F119" s="167" t="s">
        <v>13</v>
      </c>
      <c r="G119" s="164" t="s">
        <v>244</v>
      </c>
      <c r="H119" s="44" t="s">
        <v>306</v>
      </c>
      <c r="I119" s="88">
        <v>500000</v>
      </c>
      <c r="J119" s="88">
        <v>500000</v>
      </c>
      <c r="K119" s="88"/>
      <c r="L119" s="88"/>
      <c r="M119" s="88">
        <v>225000</v>
      </c>
      <c r="N119" s="88"/>
      <c r="O119" s="88">
        <f t="shared" si="19"/>
        <v>275000</v>
      </c>
      <c r="P119" s="154">
        <f t="shared" si="20"/>
        <v>0.45</v>
      </c>
      <c r="Q119" s="154">
        <f t="shared" si="21"/>
        <v>0.55000000000000004</v>
      </c>
    </row>
    <row r="120" spans="2:17" ht="36.75" customHeight="1" x14ac:dyDescent="0.35">
      <c r="B120" s="150" t="s">
        <v>222</v>
      </c>
      <c r="C120" s="44" t="s">
        <v>372</v>
      </c>
      <c r="D120" s="163">
        <v>45426</v>
      </c>
      <c r="E120" s="44" t="s">
        <v>179</v>
      </c>
      <c r="F120" s="165" t="s">
        <v>40</v>
      </c>
      <c r="G120" s="164" t="s">
        <v>244</v>
      </c>
      <c r="H120" s="44" t="s">
        <v>307</v>
      </c>
      <c r="I120" s="88">
        <v>500000</v>
      </c>
      <c r="J120" s="88">
        <v>500000</v>
      </c>
      <c r="K120" s="88"/>
      <c r="L120" s="88"/>
      <c r="M120" s="88">
        <v>471000</v>
      </c>
      <c r="N120" s="88"/>
      <c r="O120" s="88">
        <f t="shared" si="19"/>
        <v>29000</v>
      </c>
      <c r="P120" s="154">
        <f t="shared" si="20"/>
        <v>0.94199999999999995</v>
      </c>
      <c r="Q120" s="154">
        <f t="shared" si="21"/>
        <v>5.8000000000000003E-2</v>
      </c>
    </row>
    <row r="121" spans="2:17" ht="33.75" customHeight="1" x14ac:dyDescent="0.35">
      <c r="B121" s="150" t="s">
        <v>222</v>
      </c>
      <c r="C121" s="44" t="s">
        <v>373</v>
      </c>
      <c r="D121" s="163">
        <v>45426</v>
      </c>
      <c r="E121" s="44" t="s">
        <v>180</v>
      </c>
      <c r="F121" s="166" t="s">
        <v>39</v>
      </c>
      <c r="G121" s="164" t="s">
        <v>244</v>
      </c>
      <c r="H121" s="44" t="s">
        <v>308</v>
      </c>
      <c r="I121" s="88">
        <v>500000</v>
      </c>
      <c r="J121" s="88">
        <v>500000</v>
      </c>
      <c r="K121" s="88"/>
      <c r="L121" s="88"/>
      <c r="M121" s="88">
        <v>225000</v>
      </c>
      <c r="N121" s="88"/>
      <c r="O121" s="88">
        <f t="shared" si="19"/>
        <v>275000</v>
      </c>
      <c r="P121" s="154">
        <f t="shared" si="20"/>
        <v>0.45</v>
      </c>
      <c r="Q121" s="154">
        <f t="shared" si="21"/>
        <v>0.55000000000000004</v>
      </c>
    </row>
    <row r="122" spans="2:17" ht="36.75" customHeight="1" x14ac:dyDescent="0.35">
      <c r="B122" s="150" t="s">
        <v>222</v>
      </c>
      <c r="C122" s="44" t="s">
        <v>374</v>
      </c>
      <c r="D122" s="163">
        <v>45426</v>
      </c>
      <c r="E122" s="44" t="s">
        <v>181</v>
      </c>
      <c r="F122" s="166" t="s">
        <v>97</v>
      </c>
      <c r="G122" s="164" t="s">
        <v>244</v>
      </c>
      <c r="H122" s="44" t="s">
        <v>309</v>
      </c>
      <c r="I122" s="88">
        <v>500000</v>
      </c>
      <c r="J122" s="88">
        <v>500000</v>
      </c>
      <c r="K122" s="88"/>
      <c r="L122" s="88"/>
      <c r="M122" s="88">
        <v>500000</v>
      </c>
      <c r="N122" s="88"/>
      <c r="O122" s="88">
        <f t="shared" si="19"/>
        <v>0</v>
      </c>
      <c r="P122" s="154">
        <f t="shared" si="20"/>
        <v>1</v>
      </c>
      <c r="Q122" s="154">
        <f t="shared" si="21"/>
        <v>0</v>
      </c>
    </row>
    <row r="123" spans="2:17" ht="32.25" customHeight="1" x14ac:dyDescent="0.35">
      <c r="B123" s="150" t="s">
        <v>222</v>
      </c>
      <c r="C123" s="44" t="s">
        <v>375</v>
      </c>
      <c r="D123" s="163">
        <v>45426</v>
      </c>
      <c r="E123" s="44" t="s">
        <v>182</v>
      </c>
      <c r="F123" s="167" t="s">
        <v>183</v>
      </c>
      <c r="G123" s="164" t="s">
        <v>244</v>
      </c>
      <c r="H123" s="44" t="s">
        <v>310</v>
      </c>
      <c r="I123" s="88">
        <v>500000</v>
      </c>
      <c r="J123" s="88">
        <v>500000</v>
      </c>
      <c r="K123" s="88"/>
      <c r="L123" s="88"/>
      <c r="M123" s="88">
        <v>500000</v>
      </c>
      <c r="N123" s="88"/>
      <c r="O123" s="88">
        <f t="shared" si="19"/>
        <v>0</v>
      </c>
      <c r="P123" s="154">
        <f t="shared" si="20"/>
        <v>1</v>
      </c>
      <c r="Q123" s="154">
        <f t="shared" si="21"/>
        <v>0</v>
      </c>
    </row>
    <row r="124" spans="2:17" ht="35.25" customHeight="1" x14ac:dyDescent="0.35">
      <c r="B124" s="150" t="s">
        <v>222</v>
      </c>
      <c r="C124" s="44" t="s">
        <v>363</v>
      </c>
      <c r="D124" s="163">
        <v>45426</v>
      </c>
      <c r="E124" s="168" t="s">
        <v>184</v>
      </c>
      <c r="F124" s="167" t="s">
        <v>185</v>
      </c>
      <c r="G124" s="164" t="s">
        <v>244</v>
      </c>
      <c r="H124" s="153" t="s">
        <v>488</v>
      </c>
      <c r="I124" s="88">
        <v>1000000</v>
      </c>
      <c r="J124" s="88">
        <v>1000000</v>
      </c>
      <c r="K124" s="88"/>
      <c r="L124" s="88"/>
      <c r="M124" s="88">
        <v>1000000</v>
      </c>
      <c r="N124" s="88"/>
      <c r="O124" s="88">
        <f t="shared" si="19"/>
        <v>0</v>
      </c>
      <c r="P124" s="154">
        <f t="shared" si="20"/>
        <v>1</v>
      </c>
      <c r="Q124" s="154">
        <f t="shared" si="21"/>
        <v>0</v>
      </c>
    </row>
    <row r="125" spans="2:17" ht="32.25" customHeight="1" x14ac:dyDescent="0.35">
      <c r="B125" s="150" t="s">
        <v>222</v>
      </c>
      <c r="C125" s="44" t="s">
        <v>376</v>
      </c>
      <c r="D125" s="163">
        <v>45426</v>
      </c>
      <c r="E125" s="168" t="s">
        <v>186</v>
      </c>
      <c r="F125" s="167" t="s">
        <v>187</v>
      </c>
      <c r="G125" s="164" t="s">
        <v>244</v>
      </c>
      <c r="H125" s="168" t="s">
        <v>311</v>
      </c>
      <c r="I125" s="88">
        <v>1000000</v>
      </c>
      <c r="J125" s="88">
        <v>1000000</v>
      </c>
      <c r="K125" s="88"/>
      <c r="L125" s="88"/>
      <c r="M125" s="88">
        <v>900000</v>
      </c>
      <c r="N125" s="88"/>
      <c r="O125" s="88">
        <f t="shared" si="19"/>
        <v>100000</v>
      </c>
      <c r="P125" s="154">
        <f t="shared" si="20"/>
        <v>0.9</v>
      </c>
      <c r="Q125" s="154">
        <f t="shared" si="21"/>
        <v>0.1</v>
      </c>
    </row>
    <row r="126" spans="2:17" ht="33" customHeight="1" x14ac:dyDescent="0.35">
      <c r="B126" s="150" t="s">
        <v>222</v>
      </c>
      <c r="C126" s="44" t="s">
        <v>377</v>
      </c>
      <c r="D126" s="163">
        <v>45426</v>
      </c>
      <c r="E126" s="168" t="s">
        <v>188</v>
      </c>
      <c r="F126" s="167" t="s">
        <v>189</v>
      </c>
      <c r="G126" s="164" t="s">
        <v>244</v>
      </c>
      <c r="H126" s="153" t="s">
        <v>489</v>
      </c>
      <c r="I126" s="88">
        <v>499257</v>
      </c>
      <c r="J126" s="88">
        <v>499257</v>
      </c>
      <c r="K126" s="88"/>
      <c r="L126" s="88"/>
      <c r="M126" s="88">
        <v>224665</v>
      </c>
      <c r="N126" s="88"/>
      <c r="O126" s="88">
        <f t="shared" si="19"/>
        <v>274592</v>
      </c>
      <c r="P126" s="154">
        <f t="shared" si="20"/>
        <v>0.44999869806532505</v>
      </c>
      <c r="Q126" s="154">
        <f t="shared" si="21"/>
        <v>0.55000130193467489</v>
      </c>
    </row>
    <row r="127" spans="2:17" ht="35.25" customHeight="1" x14ac:dyDescent="0.35">
      <c r="B127" s="150" t="s">
        <v>222</v>
      </c>
      <c r="C127" s="44" t="s">
        <v>378</v>
      </c>
      <c r="D127" s="163">
        <v>45426</v>
      </c>
      <c r="E127" s="168" t="s">
        <v>190</v>
      </c>
      <c r="F127" s="167" t="s">
        <v>191</v>
      </c>
      <c r="G127" s="164" t="s">
        <v>244</v>
      </c>
      <c r="H127" s="44" t="s">
        <v>312</v>
      </c>
      <c r="I127" s="88">
        <v>1000000</v>
      </c>
      <c r="J127" s="88">
        <v>1000000</v>
      </c>
      <c r="K127" s="88"/>
      <c r="L127" s="88"/>
      <c r="M127" s="88">
        <v>1000000</v>
      </c>
      <c r="N127" s="88"/>
      <c r="O127" s="88">
        <f t="shared" si="19"/>
        <v>0</v>
      </c>
      <c r="P127" s="154">
        <f t="shared" si="20"/>
        <v>1</v>
      </c>
      <c r="Q127" s="154">
        <f t="shared" si="21"/>
        <v>0</v>
      </c>
    </row>
    <row r="128" spans="2:17" ht="32.25" customHeight="1" x14ac:dyDescent="0.35">
      <c r="B128" s="150" t="s">
        <v>222</v>
      </c>
      <c r="C128" s="44" t="s">
        <v>379</v>
      </c>
      <c r="D128" s="163">
        <v>45426</v>
      </c>
      <c r="E128" s="168" t="s">
        <v>192</v>
      </c>
      <c r="F128" s="167" t="s">
        <v>193</v>
      </c>
      <c r="G128" s="164" t="s">
        <v>244</v>
      </c>
      <c r="H128" s="44" t="s">
        <v>313</v>
      </c>
      <c r="I128" s="88">
        <v>1000000</v>
      </c>
      <c r="J128" s="88">
        <v>1000000</v>
      </c>
      <c r="K128" s="88"/>
      <c r="L128" s="88"/>
      <c r="M128" s="88">
        <v>900000</v>
      </c>
      <c r="N128" s="88"/>
      <c r="O128" s="88">
        <f t="shared" si="19"/>
        <v>100000</v>
      </c>
      <c r="P128" s="154">
        <f t="shared" si="20"/>
        <v>0.9</v>
      </c>
      <c r="Q128" s="154">
        <f t="shared" si="21"/>
        <v>0.1</v>
      </c>
    </row>
    <row r="129" spans="2:117" ht="35.25" customHeight="1" x14ac:dyDescent="0.35">
      <c r="B129" s="150" t="s">
        <v>222</v>
      </c>
      <c r="C129" s="44" t="s">
        <v>345</v>
      </c>
      <c r="D129" s="163">
        <v>45426</v>
      </c>
      <c r="E129" s="44" t="s">
        <v>194</v>
      </c>
      <c r="F129" s="45" t="s">
        <v>195</v>
      </c>
      <c r="G129" s="164" t="s">
        <v>244</v>
      </c>
      <c r="H129" s="44" t="s">
        <v>314</v>
      </c>
      <c r="I129" s="88">
        <v>1000000</v>
      </c>
      <c r="J129" s="88">
        <v>1000000</v>
      </c>
      <c r="K129" s="88"/>
      <c r="L129" s="88"/>
      <c r="M129" s="88">
        <v>419641</v>
      </c>
      <c r="N129" s="88"/>
      <c r="O129" s="88">
        <f t="shared" si="19"/>
        <v>580359</v>
      </c>
      <c r="P129" s="154">
        <f t="shared" si="20"/>
        <v>0.41964099999999999</v>
      </c>
      <c r="Q129" s="154">
        <f t="shared" si="21"/>
        <v>0.58035899999999996</v>
      </c>
    </row>
    <row r="130" spans="2:117" ht="32.25" customHeight="1" x14ac:dyDescent="0.35">
      <c r="B130" s="150" t="s">
        <v>222</v>
      </c>
      <c r="C130" s="44" t="s">
        <v>380</v>
      </c>
      <c r="D130" s="163">
        <v>45426</v>
      </c>
      <c r="E130" s="44" t="s">
        <v>196</v>
      </c>
      <c r="F130" s="45" t="s">
        <v>197</v>
      </c>
      <c r="G130" s="164" t="s">
        <v>244</v>
      </c>
      <c r="H130" s="44" t="s">
        <v>315</v>
      </c>
      <c r="I130" s="88">
        <v>962614</v>
      </c>
      <c r="J130" s="88">
        <v>962614</v>
      </c>
      <c r="K130" s="88"/>
      <c r="L130" s="88"/>
      <c r="M130" s="88">
        <v>883176</v>
      </c>
      <c r="N130" s="88"/>
      <c r="O130" s="88">
        <f t="shared" si="19"/>
        <v>79438</v>
      </c>
      <c r="P130" s="154">
        <f t="shared" si="20"/>
        <v>0.91747678716494874</v>
      </c>
      <c r="Q130" s="154">
        <f t="shared" si="21"/>
        <v>8.2523212835051221E-2</v>
      </c>
    </row>
    <row r="131" spans="2:117" ht="35.25" customHeight="1" x14ac:dyDescent="0.35">
      <c r="B131" s="150" t="s">
        <v>222</v>
      </c>
      <c r="C131" s="44" t="s">
        <v>415</v>
      </c>
      <c r="D131" s="163">
        <v>45426</v>
      </c>
      <c r="E131" s="169" t="s">
        <v>165</v>
      </c>
      <c r="F131" s="170" t="s">
        <v>97</v>
      </c>
      <c r="G131" s="164" t="s">
        <v>244</v>
      </c>
      <c r="H131" s="44" t="s">
        <v>296</v>
      </c>
      <c r="I131" s="88">
        <v>1000000</v>
      </c>
      <c r="J131" s="88">
        <v>1000000</v>
      </c>
      <c r="K131" s="88"/>
      <c r="L131" s="88"/>
      <c r="M131" s="88">
        <v>1000000</v>
      </c>
      <c r="N131" s="88"/>
      <c r="O131" s="88">
        <f t="shared" si="19"/>
        <v>0</v>
      </c>
      <c r="P131" s="154">
        <f t="shared" si="20"/>
        <v>1</v>
      </c>
      <c r="Q131" s="154">
        <f t="shared" si="21"/>
        <v>0</v>
      </c>
    </row>
    <row r="132" spans="2:117" ht="33.75" customHeight="1" x14ac:dyDescent="0.35">
      <c r="B132" s="150" t="s">
        <v>222</v>
      </c>
      <c r="C132" s="44" t="s">
        <v>381</v>
      </c>
      <c r="D132" s="163">
        <v>45426</v>
      </c>
      <c r="E132" s="168" t="s">
        <v>198</v>
      </c>
      <c r="F132" s="167" t="s">
        <v>191</v>
      </c>
      <c r="G132" s="164" t="s">
        <v>244</v>
      </c>
      <c r="H132" s="44" t="s">
        <v>316</v>
      </c>
      <c r="I132" s="88">
        <v>1000000</v>
      </c>
      <c r="J132" s="88">
        <v>1000000</v>
      </c>
      <c r="K132" s="88"/>
      <c r="L132" s="88"/>
      <c r="M132" s="88">
        <v>900780</v>
      </c>
      <c r="N132" s="88"/>
      <c r="O132" s="88">
        <f t="shared" si="19"/>
        <v>99220</v>
      </c>
      <c r="P132" s="154">
        <f t="shared" si="20"/>
        <v>0.90078000000000003</v>
      </c>
      <c r="Q132" s="154">
        <f t="shared" si="21"/>
        <v>9.9220000000000003E-2</v>
      </c>
    </row>
    <row r="133" spans="2:117" ht="33.75" customHeight="1" x14ac:dyDescent="0.35">
      <c r="B133" s="150" t="s">
        <v>222</v>
      </c>
      <c r="C133" s="44" t="s">
        <v>382</v>
      </c>
      <c r="D133" s="163">
        <v>45426</v>
      </c>
      <c r="E133" s="168" t="s">
        <v>199</v>
      </c>
      <c r="F133" s="45" t="s">
        <v>200</v>
      </c>
      <c r="G133" s="164" t="s">
        <v>244</v>
      </c>
      <c r="H133" s="44" t="s">
        <v>317</v>
      </c>
      <c r="I133" s="88">
        <v>999900</v>
      </c>
      <c r="J133" s="88">
        <v>999900</v>
      </c>
      <c r="K133" s="88"/>
      <c r="L133" s="88"/>
      <c r="M133" s="88">
        <v>999900</v>
      </c>
      <c r="N133" s="88"/>
      <c r="O133" s="88">
        <f t="shared" si="19"/>
        <v>0</v>
      </c>
      <c r="P133" s="154">
        <f t="shared" si="20"/>
        <v>1</v>
      </c>
      <c r="Q133" s="154">
        <f t="shared" si="21"/>
        <v>0</v>
      </c>
    </row>
    <row r="134" spans="2:117" ht="33.75" customHeight="1" x14ac:dyDescent="0.35">
      <c r="B134" s="150" t="s">
        <v>222</v>
      </c>
      <c r="C134" s="44" t="s">
        <v>383</v>
      </c>
      <c r="D134" s="163">
        <v>45426</v>
      </c>
      <c r="E134" s="168" t="s">
        <v>164</v>
      </c>
      <c r="F134" s="167" t="s">
        <v>201</v>
      </c>
      <c r="G134" s="164" t="s">
        <v>244</v>
      </c>
      <c r="H134" s="44" t="s">
        <v>318</v>
      </c>
      <c r="I134" s="88">
        <v>1000000</v>
      </c>
      <c r="J134" s="88">
        <v>1000000</v>
      </c>
      <c r="K134" s="88"/>
      <c r="L134" s="88"/>
      <c r="M134" s="88">
        <v>900000</v>
      </c>
      <c r="N134" s="88"/>
      <c r="O134" s="88">
        <f t="shared" si="19"/>
        <v>100000</v>
      </c>
      <c r="P134" s="154">
        <f t="shared" si="20"/>
        <v>0.9</v>
      </c>
      <c r="Q134" s="154">
        <f t="shared" si="21"/>
        <v>0.1</v>
      </c>
    </row>
    <row r="135" spans="2:117" ht="32.25" customHeight="1" x14ac:dyDescent="0.35">
      <c r="B135" s="150" t="s">
        <v>222</v>
      </c>
      <c r="C135" s="44" t="s">
        <v>384</v>
      </c>
      <c r="D135" s="163">
        <v>45426</v>
      </c>
      <c r="E135" s="168" t="s">
        <v>202</v>
      </c>
      <c r="F135" s="167" t="s">
        <v>203</v>
      </c>
      <c r="G135" s="164" t="s">
        <v>244</v>
      </c>
      <c r="H135" s="44" t="s">
        <v>319</v>
      </c>
      <c r="I135" s="88">
        <v>1000000</v>
      </c>
      <c r="J135" s="88">
        <v>1000000</v>
      </c>
      <c r="K135" s="88"/>
      <c r="L135" s="88"/>
      <c r="M135" s="88">
        <v>900000</v>
      </c>
      <c r="N135" s="88"/>
      <c r="O135" s="88">
        <f t="shared" si="19"/>
        <v>100000</v>
      </c>
      <c r="P135" s="154">
        <f t="shared" si="20"/>
        <v>0.9</v>
      </c>
      <c r="Q135" s="154">
        <f t="shared" si="21"/>
        <v>0.1</v>
      </c>
    </row>
    <row r="136" spans="2:117" ht="33.75" customHeight="1" x14ac:dyDescent="0.35">
      <c r="B136" s="150" t="s">
        <v>222</v>
      </c>
      <c r="C136" s="44" t="s">
        <v>385</v>
      </c>
      <c r="D136" s="163">
        <v>45426</v>
      </c>
      <c r="E136" s="168" t="s">
        <v>204</v>
      </c>
      <c r="F136" s="167" t="s">
        <v>205</v>
      </c>
      <c r="G136" s="164" t="s">
        <v>244</v>
      </c>
      <c r="H136" s="44" t="s">
        <v>318</v>
      </c>
      <c r="I136" s="88">
        <v>1000000</v>
      </c>
      <c r="J136" s="88">
        <v>1000000</v>
      </c>
      <c r="K136" s="88"/>
      <c r="L136" s="88"/>
      <c r="M136" s="88">
        <v>900000</v>
      </c>
      <c r="N136" s="88"/>
      <c r="O136" s="88">
        <f t="shared" si="19"/>
        <v>100000</v>
      </c>
      <c r="P136" s="154">
        <f t="shared" si="20"/>
        <v>0.9</v>
      </c>
      <c r="Q136" s="154">
        <f t="shared" si="21"/>
        <v>0.1</v>
      </c>
    </row>
    <row r="137" spans="2:117" ht="37.5" customHeight="1" x14ac:dyDescent="0.35">
      <c r="B137" s="150" t="s">
        <v>222</v>
      </c>
      <c r="C137" s="44" t="s">
        <v>386</v>
      </c>
      <c r="D137" s="163">
        <v>45426</v>
      </c>
      <c r="E137" s="168" t="s">
        <v>206</v>
      </c>
      <c r="F137" s="167" t="s">
        <v>207</v>
      </c>
      <c r="G137" s="164" t="s">
        <v>244</v>
      </c>
      <c r="H137" s="168" t="s">
        <v>320</v>
      </c>
      <c r="I137" s="88">
        <v>1000000</v>
      </c>
      <c r="J137" s="88">
        <v>1000000</v>
      </c>
      <c r="K137" s="88"/>
      <c r="L137" s="88"/>
      <c r="M137" s="88">
        <v>450000</v>
      </c>
      <c r="N137" s="88"/>
      <c r="O137" s="88">
        <f t="shared" si="19"/>
        <v>550000</v>
      </c>
      <c r="P137" s="154">
        <f t="shared" si="20"/>
        <v>0.45</v>
      </c>
      <c r="Q137" s="154">
        <f t="shared" si="21"/>
        <v>0.55000000000000004</v>
      </c>
    </row>
    <row r="138" spans="2:117" ht="39" customHeight="1" x14ac:dyDescent="0.35">
      <c r="B138" s="150" t="s">
        <v>222</v>
      </c>
      <c r="C138" s="44" t="s">
        <v>387</v>
      </c>
      <c r="D138" s="163">
        <v>45427</v>
      </c>
      <c r="E138" s="168" t="s">
        <v>208</v>
      </c>
      <c r="F138" s="167" t="s">
        <v>209</v>
      </c>
      <c r="G138" s="164" t="s">
        <v>244</v>
      </c>
      <c r="H138" s="164" t="s">
        <v>321</v>
      </c>
      <c r="I138" s="88">
        <v>1000000</v>
      </c>
      <c r="J138" s="88">
        <v>1000000</v>
      </c>
      <c r="K138" s="88"/>
      <c r="L138" s="88"/>
      <c r="M138" s="88">
        <v>900000</v>
      </c>
      <c r="N138" s="88"/>
      <c r="O138" s="88">
        <f t="shared" si="19"/>
        <v>100000</v>
      </c>
      <c r="P138" s="154">
        <f t="shared" si="20"/>
        <v>0.9</v>
      </c>
      <c r="Q138" s="154">
        <f t="shared" si="21"/>
        <v>0.1</v>
      </c>
    </row>
    <row r="139" spans="2:117" ht="38.25" customHeight="1" x14ac:dyDescent="0.35">
      <c r="B139" s="150" t="s">
        <v>222</v>
      </c>
      <c r="C139" s="44" t="s">
        <v>388</v>
      </c>
      <c r="D139" s="163">
        <v>45426</v>
      </c>
      <c r="E139" s="44" t="s">
        <v>210</v>
      </c>
      <c r="F139" s="45" t="s">
        <v>211</v>
      </c>
      <c r="G139" s="164" t="s">
        <v>244</v>
      </c>
      <c r="H139" s="44" t="s">
        <v>322</v>
      </c>
      <c r="I139" s="88">
        <v>1000000</v>
      </c>
      <c r="J139" s="88">
        <v>1000000</v>
      </c>
      <c r="K139" s="88"/>
      <c r="L139" s="88"/>
      <c r="M139" s="88">
        <v>902911</v>
      </c>
      <c r="N139" s="88"/>
      <c r="O139" s="88">
        <f t="shared" si="19"/>
        <v>97089</v>
      </c>
      <c r="P139" s="154">
        <f t="shared" si="20"/>
        <v>0.90291100000000002</v>
      </c>
      <c r="Q139" s="154">
        <f t="shared" si="21"/>
        <v>9.7088999999999995E-2</v>
      </c>
    </row>
    <row r="140" spans="2:117" ht="36.75" customHeight="1" x14ac:dyDescent="0.35">
      <c r="B140" s="150" t="s">
        <v>222</v>
      </c>
      <c r="C140" s="44" t="s">
        <v>389</v>
      </c>
      <c r="D140" s="163">
        <v>45426</v>
      </c>
      <c r="E140" s="44" t="s">
        <v>212</v>
      </c>
      <c r="F140" s="45" t="s">
        <v>213</v>
      </c>
      <c r="G140" s="164" t="s">
        <v>244</v>
      </c>
      <c r="H140" s="44" t="s">
        <v>323</v>
      </c>
      <c r="I140" s="88">
        <v>1000000</v>
      </c>
      <c r="J140" s="88">
        <v>1000000</v>
      </c>
      <c r="K140" s="88"/>
      <c r="L140" s="88"/>
      <c r="M140" s="88">
        <v>900000</v>
      </c>
      <c r="N140" s="88"/>
      <c r="O140" s="88">
        <f t="shared" si="19"/>
        <v>100000</v>
      </c>
      <c r="P140" s="154">
        <f t="shared" si="20"/>
        <v>0.9</v>
      </c>
      <c r="Q140" s="154">
        <f t="shared" si="21"/>
        <v>0.1</v>
      </c>
    </row>
    <row r="141" spans="2:117" ht="37.5" customHeight="1" x14ac:dyDescent="0.35">
      <c r="B141" s="150" t="s">
        <v>222</v>
      </c>
      <c r="C141" s="44" t="s">
        <v>344</v>
      </c>
      <c r="D141" s="163">
        <v>45426</v>
      </c>
      <c r="E141" s="44" t="s">
        <v>214</v>
      </c>
      <c r="F141" s="45" t="s">
        <v>215</v>
      </c>
      <c r="G141" s="164" t="s">
        <v>244</v>
      </c>
      <c r="H141" s="44" t="s">
        <v>324</v>
      </c>
      <c r="I141" s="88">
        <v>1000000</v>
      </c>
      <c r="J141" s="88">
        <v>1000000</v>
      </c>
      <c r="K141" s="88"/>
      <c r="L141" s="88"/>
      <c r="M141" s="88">
        <v>1000000</v>
      </c>
      <c r="N141" s="88"/>
      <c r="O141" s="88">
        <f t="shared" si="19"/>
        <v>0</v>
      </c>
      <c r="P141" s="154">
        <f t="shared" si="20"/>
        <v>1</v>
      </c>
      <c r="Q141" s="154">
        <f t="shared" si="21"/>
        <v>0</v>
      </c>
    </row>
    <row r="142" spans="2:117" s="39" customFormat="1" ht="38.25" customHeight="1" x14ac:dyDescent="0.35">
      <c r="B142" s="150" t="s">
        <v>222</v>
      </c>
      <c r="C142" s="44" t="s">
        <v>345</v>
      </c>
      <c r="D142" s="163">
        <v>45427</v>
      </c>
      <c r="E142" s="44" t="s">
        <v>416</v>
      </c>
      <c r="F142" s="45" t="s">
        <v>97</v>
      </c>
      <c r="G142" s="164" t="s">
        <v>244</v>
      </c>
      <c r="H142" s="44" t="s">
        <v>460</v>
      </c>
      <c r="I142" s="88">
        <v>2500000</v>
      </c>
      <c r="J142" s="88">
        <v>2500000</v>
      </c>
      <c r="K142" s="88"/>
      <c r="L142" s="88"/>
      <c r="M142" s="88">
        <v>2437179</v>
      </c>
      <c r="N142" s="88"/>
      <c r="O142" s="88">
        <f>+J142-(L142+M142+N142)</f>
        <v>62821</v>
      </c>
      <c r="P142" s="154">
        <f t="shared" si="20"/>
        <v>0.97487159999999995</v>
      </c>
      <c r="Q142" s="154">
        <f t="shared" si="21"/>
        <v>2.5128399999999999E-2</v>
      </c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F142" s="40"/>
      <c r="AG142" s="40"/>
      <c r="AH142" s="40"/>
      <c r="AI142" s="40"/>
      <c r="AJ142" s="40"/>
      <c r="AK142" s="40"/>
      <c r="AL142" s="40"/>
      <c r="AM142" s="40"/>
      <c r="AN142" s="40"/>
      <c r="AO142" s="40"/>
      <c r="AP142" s="40"/>
      <c r="AQ142" s="40"/>
      <c r="AR142" s="40"/>
      <c r="AS142" s="40"/>
      <c r="AT142" s="40"/>
      <c r="AU142" s="40"/>
      <c r="AV142" s="40"/>
      <c r="AW142" s="40"/>
      <c r="AX142" s="40"/>
      <c r="AY142" s="40"/>
      <c r="AZ142" s="40"/>
      <c r="BA142" s="40"/>
      <c r="BB142" s="40"/>
      <c r="BC142" s="40"/>
      <c r="BD142" s="40"/>
      <c r="BE142" s="40"/>
      <c r="BF142" s="40"/>
      <c r="BG142" s="40"/>
      <c r="BH142" s="40"/>
      <c r="BI142" s="40"/>
      <c r="BJ142" s="40"/>
      <c r="BK142" s="40"/>
      <c r="BL142" s="40"/>
      <c r="BM142" s="40"/>
      <c r="BN142" s="40"/>
      <c r="BO142" s="40"/>
      <c r="BP142" s="40"/>
      <c r="BQ142" s="40"/>
      <c r="BR142" s="40"/>
      <c r="BS142" s="40"/>
      <c r="BT142" s="40"/>
      <c r="BU142" s="40"/>
      <c r="BV142" s="40"/>
      <c r="BW142" s="40"/>
      <c r="BX142" s="40"/>
      <c r="BY142" s="40"/>
      <c r="BZ142" s="40"/>
      <c r="CA142" s="40"/>
      <c r="CB142" s="40"/>
      <c r="CC142" s="40"/>
      <c r="CD142" s="40"/>
      <c r="CE142" s="40"/>
      <c r="CF142" s="40"/>
      <c r="CG142" s="40"/>
      <c r="CH142" s="40"/>
      <c r="CI142" s="40"/>
      <c r="CJ142" s="40"/>
      <c r="CK142" s="40"/>
      <c r="CL142" s="40"/>
      <c r="CM142" s="40"/>
      <c r="CN142" s="40"/>
      <c r="CO142" s="40"/>
      <c r="CP142" s="40"/>
      <c r="CQ142" s="40"/>
      <c r="CR142" s="40"/>
      <c r="CS142" s="40"/>
      <c r="CT142" s="40"/>
      <c r="CU142" s="40"/>
      <c r="CV142" s="40"/>
      <c r="CW142" s="40"/>
      <c r="CX142" s="40"/>
      <c r="CY142" s="40"/>
      <c r="CZ142" s="40"/>
      <c r="DA142" s="40"/>
      <c r="DB142" s="40"/>
      <c r="DC142" s="40"/>
      <c r="DD142" s="40"/>
      <c r="DE142" s="40"/>
      <c r="DF142" s="40"/>
      <c r="DG142" s="40"/>
      <c r="DH142" s="40"/>
      <c r="DI142" s="40"/>
      <c r="DJ142" s="40"/>
      <c r="DK142" s="40"/>
      <c r="DL142" s="40"/>
      <c r="DM142" s="40"/>
    </row>
    <row r="143" spans="2:117" s="39" customFormat="1" ht="28.5" customHeight="1" x14ac:dyDescent="0.35">
      <c r="B143" s="150" t="s">
        <v>222</v>
      </c>
      <c r="C143" s="44" t="s">
        <v>464</v>
      </c>
      <c r="D143" s="163">
        <v>44927</v>
      </c>
      <c r="E143" s="153" t="s">
        <v>398</v>
      </c>
      <c r="F143" s="162" t="s">
        <v>44</v>
      </c>
      <c r="G143" s="153" t="s">
        <v>246</v>
      </c>
      <c r="H143" s="41" t="s">
        <v>325</v>
      </c>
      <c r="I143" s="88">
        <v>1123584</v>
      </c>
      <c r="J143" s="88">
        <v>1123584</v>
      </c>
      <c r="K143" s="88"/>
      <c r="L143" s="88"/>
      <c r="M143" s="88"/>
      <c r="N143" s="88"/>
      <c r="O143" s="88">
        <f t="shared" si="19"/>
        <v>1123584</v>
      </c>
      <c r="P143" s="154">
        <f t="shared" si="20"/>
        <v>0</v>
      </c>
      <c r="Q143" s="154">
        <f>+O143/J143</f>
        <v>1</v>
      </c>
      <c r="S143" s="40"/>
      <c r="T143" s="40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F143" s="40"/>
      <c r="AG143" s="40"/>
      <c r="AH143" s="40"/>
      <c r="AI143" s="40"/>
      <c r="AJ143" s="40"/>
      <c r="AK143" s="40"/>
      <c r="AL143" s="40"/>
      <c r="AM143" s="40"/>
      <c r="AN143" s="40"/>
      <c r="AO143" s="40"/>
      <c r="AP143" s="40"/>
      <c r="AQ143" s="40"/>
      <c r="AR143" s="40"/>
      <c r="AS143" s="40"/>
      <c r="AT143" s="40"/>
      <c r="AU143" s="40"/>
      <c r="AV143" s="40"/>
      <c r="AW143" s="40"/>
      <c r="AX143" s="40"/>
      <c r="AY143" s="40"/>
      <c r="AZ143" s="40"/>
      <c r="BA143" s="40"/>
      <c r="BB143" s="40"/>
      <c r="BC143" s="40"/>
      <c r="BD143" s="40"/>
      <c r="BE143" s="40"/>
      <c r="BF143" s="40"/>
      <c r="BG143" s="40"/>
      <c r="BH143" s="40"/>
      <c r="BI143" s="40"/>
      <c r="BJ143" s="40"/>
      <c r="BK143" s="40"/>
      <c r="BL143" s="40"/>
      <c r="BM143" s="40"/>
      <c r="BN143" s="40"/>
      <c r="BO143" s="40"/>
      <c r="BP143" s="40"/>
      <c r="BQ143" s="40"/>
      <c r="BR143" s="40"/>
      <c r="BS143" s="40"/>
      <c r="BT143" s="40"/>
      <c r="BU143" s="40"/>
      <c r="BV143" s="40"/>
      <c r="BW143" s="40"/>
      <c r="BX143" s="40"/>
      <c r="BY143" s="40"/>
      <c r="BZ143" s="40"/>
      <c r="CA143" s="40"/>
      <c r="CB143" s="40"/>
      <c r="CC143" s="40"/>
      <c r="CD143" s="40"/>
      <c r="CE143" s="40"/>
      <c r="CF143" s="40"/>
      <c r="CG143" s="40"/>
      <c r="CH143" s="40"/>
      <c r="CI143" s="40"/>
      <c r="CJ143" s="40"/>
      <c r="CK143" s="40"/>
      <c r="CL143" s="40"/>
      <c r="CM143" s="40"/>
      <c r="CN143" s="40"/>
      <c r="CO143" s="40"/>
      <c r="CP143" s="40"/>
      <c r="CQ143" s="40"/>
      <c r="CR143" s="40"/>
      <c r="CS143" s="40"/>
      <c r="CT143" s="40"/>
      <c r="CU143" s="40"/>
      <c r="CV143" s="40"/>
      <c r="CW143" s="40"/>
      <c r="CX143" s="40"/>
      <c r="CY143" s="40"/>
      <c r="CZ143" s="40"/>
      <c r="DA143" s="40"/>
      <c r="DB143" s="40"/>
      <c r="DC143" s="40"/>
      <c r="DD143" s="40"/>
      <c r="DE143" s="40"/>
      <c r="DF143" s="40"/>
      <c r="DG143" s="40"/>
      <c r="DH143" s="40"/>
      <c r="DI143" s="40"/>
      <c r="DJ143" s="40"/>
      <c r="DK143" s="40"/>
      <c r="DL143" s="40"/>
      <c r="DM143" s="40"/>
    </row>
    <row r="144" spans="2:117" s="39" customFormat="1" ht="33" customHeight="1" x14ac:dyDescent="0.35">
      <c r="B144" s="150" t="s">
        <v>222</v>
      </c>
      <c r="C144" s="44" t="s">
        <v>465</v>
      </c>
      <c r="D144" s="163">
        <v>44927</v>
      </c>
      <c r="E144" s="153" t="s">
        <v>399</v>
      </c>
      <c r="F144" s="152" t="s">
        <v>50</v>
      </c>
      <c r="G144" s="153" t="s">
        <v>246</v>
      </c>
      <c r="H144" s="41" t="s">
        <v>325</v>
      </c>
      <c r="I144" s="88">
        <v>1185924</v>
      </c>
      <c r="J144" s="88">
        <v>1185924</v>
      </c>
      <c r="K144" s="88"/>
      <c r="L144" s="88"/>
      <c r="M144" s="88"/>
      <c r="N144" s="88"/>
      <c r="O144" s="88">
        <f t="shared" si="19"/>
        <v>1185924</v>
      </c>
      <c r="P144" s="154">
        <f t="shared" si="20"/>
        <v>0</v>
      </c>
      <c r="Q144" s="154">
        <f t="shared" si="21"/>
        <v>1</v>
      </c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F144" s="40"/>
      <c r="AG144" s="40"/>
      <c r="AH144" s="40"/>
      <c r="AI144" s="40"/>
      <c r="AJ144" s="40"/>
      <c r="AK144" s="40"/>
      <c r="AL144" s="40"/>
      <c r="AM144" s="40"/>
      <c r="AN144" s="40"/>
      <c r="AO144" s="40"/>
      <c r="AP144" s="40"/>
      <c r="AQ144" s="40"/>
      <c r="AR144" s="40"/>
      <c r="AS144" s="40"/>
      <c r="AT144" s="40"/>
      <c r="AU144" s="40"/>
      <c r="AV144" s="40"/>
      <c r="AW144" s="40"/>
      <c r="AX144" s="40"/>
      <c r="AY144" s="40"/>
      <c r="AZ144" s="40"/>
      <c r="BA144" s="40"/>
      <c r="BB144" s="40"/>
      <c r="BC144" s="40"/>
      <c r="BD144" s="40"/>
      <c r="BE144" s="40"/>
      <c r="BF144" s="40"/>
      <c r="BG144" s="40"/>
      <c r="BH144" s="40"/>
      <c r="BI144" s="40"/>
      <c r="BJ144" s="40"/>
      <c r="BK144" s="40"/>
      <c r="BL144" s="40"/>
      <c r="BM144" s="40"/>
      <c r="BN144" s="40"/>
      <c r="BO144" s="40"/>
      <c r="BP144" s="40"/>
      <c r="BQ144" s="40"/>
      <c r="BR144" s="40"/>
      <c r="BS144" s="40"/>
      <c r="BT144" s="40"/>
      <c r="BU144" s="40"/>
      <c r="BV144" s="40"/>
      <c r="BW144" s="40"/>
      <c r="BX144" s="40"/>
      <c r="BY144" s="40"/>
      <c r="BZ144" s="40"/>
      <c r="CA144" s="40"/>
      <c r="CB144" s="40"/>
      <c r="CC144" s="40"/>
      <c r="CD144" s="40"/>
      <c r="CE144" s="40"/>
      <c r="CF144" s="40"/>
      <c r="CG144" s="40"/>
      <c r="CH144" s="40"/>
      <c r="CI144" s="40"/>
      <c r="CJ144" s="40"/>
      <c r="CK144" s="40"/>
      <c r="CL144" s="40"/>
      <c r="CM144" s="40"/>
      <c r="CN144" s="40"/>
      <c r="CO144" s="40"/>
      <c r="CP144" s="40"/>
      <c r="CQ144" s="40"/>
      <c r="CR144" s="40"/>
      <c r="CS144" s="40"/>
      <c r="CT144" s="40"/>
      <c r="CU144" s="40"/>
      <c r="CV144" s="40"/>
      <c r="CW144" s="40"/>
      <c r="CX144" s="40"/>
      <c r="CY144" s="40"/>
      <c r="CZ144" s="40"/>
      <c r="DA144" s="40"/>
      <c r="DB144" s="40"/>
      <c r="DC144" s="40"/>
      <c r="DD144" s="40"/>
      <c r="DE144" s="40"/>
      <c r="DF144" s="40"/>
      <c r="DG144" s="40"/>
      <c r="DH144" s="40"/>
      <c r="DI144" s="40"/>
      <c r="DJ144" s="40"/>
      <c r="DK144" s="40"/>
      <c r="DL144" s="40"/>
      <c r="DM144" s="40"/>
    </row>
    <row r="145" spans="2:117" s="39" customFormat="1" ht="30.75" customHeight="1" x14ac:dyDescent="0.35">
      <c r="B145" s="150" t="s">
        <v>222</v>
      </c>
      <c r="C145" s="44" t="s">
        <v>466</v>
      </c>
      <c r="D145" s="163">
        <v>44927</v>
      </c>
      <c r="E145" s="153" t="s">
        <v>400</v>
      </c>
      <c r="F145" s="162" t="s">
        <v>39</v>
      </c>
      <c r="G145" s="153" t="s">
        <v>246</v>
      </c>
      <c r="H145" s="41" t="s">
        <v>325</v>
      </c>
      <c r="I145" s="88">
        <v>1196076</v>
      </c>
      <c r="J145" s="88">
        <v>1196076</v>
      </c>
      <c r="K145" s="88"/>
      <c r="L145" s="88">
        <v>996730</v>
      </c>
      <c r="M145" s="88"/>
      <c r="N145" s="88"/>
      <c r="O145" s="88">
        <f t="shared" si="19"/>
        <v>199346</v>
      </c>
      <c r="P145" s="154">
        <f t="shared" ref="P145:P164" si="22">+L145/J145</f>
        <v>0.83333333333333337</v>
      </c>
      <c r="Q145" s="154">
        <f t="shared" si="21"/>
        <v>0.16666666666666666</v>
      </c>
      <c r="S145" s="40"/>
      <c r="T145" s="40"/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  <c r="AF145" s="40"/>
      <c r="AG145" s="40"/>
      <c r="AH145" s="40"/>
      <c r="AI145" s="40"/>
      <c r="AJ145" s="40"/>
      <c r="AK145" s="40"/>
      <c r="AL145" s="40"/>
      <c r="AM145" s="40"/>
      <c r="AN145" s="40"/>
      <c r="AO145" s="40"/>
      <c r="AP145" s="40"/>
      <c r="AQ145" s="40"/>
      <c r="AR145" s="40"/>
      <c r="AS145" s="40"/>
      <c r="AT145" s="40"/>
      <c r="AU145" s="40"/>
      <c r="AV145" s="40"/>
      <c r="AW145" s="40"/>
      <c r="AX145" s="40"/>
      <c r="AY145" s="40"/>
      <c r="AZ145" s="40"/>
      <c r="BA145" s="40"/>
      <c r="BB145" s="40"/>
      <c r="BC145" s="40"/>
      <c r="BD145" s="40"/>
      <c r="BE145" s="40"/>
      <c r="BF145" s="40"/>
      <c r="BG145" s="40"/>
      <c r="BH145" s="40"/>
      <c r="BI145" s="40"/>
      <c r="BJ145" s="40"/>
      <c r="BK145" s="40"/>
      <c r="BL145" s="40"/>
      <c r="BM145" s="40"/>
      <c r="BN145" s="40"/>
      <c r="BO145" s="40"/>
      <c r="BP145" s="40"/>
      <c r="BQ145" s="40"/>
      <c r="BR145" s="40"/>
      <c r="BS145" s="40"/>
      <c r="BT145" s="40"/>
      <c r="BU145" s="40"/>
      <c r="BV145" s="40"/>
      <c r="BW145" s="40"/>
      <c r="BX145" s="40"/>
      <c r="BY145" s="40"/>
      <c r="BZ145" s="40"/>
      <c r="CA145" s="40"/>
      <c r="CB145" s="40"/>
      <c r="CC145" s="40"/>
      <c r="CD145" s="40"/>
      <c r="CE145" s="40"/>
      <c r="CF145" s="40"/>
      <c r="CG145" s="40"/>
      <c r="CH145" s="40"/>
      <c r="CI145" s="40"/>
      <c r="CJ145" s="40"/>
      <c r="CK145" s="40"/>
      <c r="CL145" s="40"/>
      <c r="CM145" s="40"/>
      <c r="CN145" s="40"/>
      <c r="CO145" s="40"/>
      <c r="CP145" s="40"/>
      <c r="CQ145" s="40"/>
      <c r="CR145" s="40"/>
      <c r="CS145" s="40"/>
      <c r="CT145" s="40"/>
      <c r="CU145" s="40"/>
      <c r="CV145" s="40"/>
      <c r="CW145" s="40"/>
      <c r="CX145" s="40"/>
      <c r="CY145" s="40"/>
      <c r="CZ145" s="40"/>
      <c r="DA145" s="40"/>
      <c r="DB145" s="40"/>
      <c r="DC145" s="40"/>
      <c r="DD145" s="40"/>
      <c r="DE145" s="40"/>
      <c r="DF145" s="40"/>
      <c r="DG145" s="40"/>
      <c r="DH145" s="40"/>
      <c r="DI145" s="40"/>
      <c r="DJ145" s="40"/>
      <c r="DK145" s="40"/>
      <c r="DL145" s="40"/>
      <c r="DM145" s="40"/>
    </row>
    <row r="146" spans="2:117" s="39" customFormat="1" ht="40.5" customHeight="1" x14ac:dyDescent="0.35">
      <c r="B146" s="150" t="s">
        <v>222</v>
      </c>
      <c r="C146" s="44" t="s">
        <v>467</v>
      </c>
      <c r="D146" s="163">
        <v>44927</v>
      </c>
      <c r="E146" s="153" t="s">
        <v>401</v>
      </c>
      <c r="F146" s="162" t="s">
        <v>216</v>
      </c>
      <c r="G146" s="153" t="s">
        <v>246</v>
      </c>
      <c r="H146" s="41" t="s">
        <v>325</v>
      </c>
      <c r="I146" s="88">
        <v>1100604</v>
      </c>
      <c r="J146" s="88">
        <v>1100604</v>
      </c>
      <c r="K146" s="88"/>
      <c r="L146" s="88">
        <v>1008887</v>
      </c>
      <c r="M146" s="88"/>
      <c r="N146" s="88"/>
      <c r="O146" s="88">
        <f t="shared" si="19"/>
        <v>91717</v>
      </c>
      <c r="P146" s="154">
        <f t="shared" si="22"/>
        <v>0.91666666666666663</v>
      </c>
      <c r="Q146" s="154">
        <f t="shared" si="21"/>
        <v>8.3333333333333329E-2</v>
      </c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40"/>
      <c r="AN146" s="40"/>
      <c r="AO146" s="40"/>
      <c r="AP146" s="40"/>
      <c r="AQ146" s="40"/>
      <c r="AR146" s="40"/>
      <c r="AS146" s="40"/>
      <c r="AT146" s="40"/>
      <c r="AU146" s="40"/>
      <c r="AV146" s="40"/>
      <c r="AW146" s="40"/>
      <c r="AX146" s="40"/>
      <c r="AY146" s="40"/>
      <c r="AZ146" s="40"/>
      <c r="BA146" s="40"/>
      <c r="BB146" s="40"/>
      <c r="BC146" s="40"/>
      <c r="BD146" s="40"/>
      <c r="BE146" s="40"/>
      <c r="BF146" s="40"/>
      <c r="BG146" s="40"/>
      <c r="BH146" s="40"/>
      <c r="BI146" s="40"/>
      <c r="BJ146" s="40"/>
      <c r="BK146" s="40"/>
      <c r="BL146" s="40"/>
      <c r="BM146" s="40"/>
      <c r="BN146" s="40"/>
      <c r="BO146" s="40"/>
      <c r="BP146" s="40"/>
      <c r="BQ146" s="40"/>
      <c r="BR146" s="40"/>
      <c r="BS146" s="40"/>
      <c r="BT146" s="40"/>
      <c r="BU146" s="40"/>
      <c r="BV146" s="40"/>
      <c r="BW146" s="40"/>
      <c r="BX146" s="40"/>
      <c r="BY146" s="40"/>
      <c r="BZ146" s="40"/>
      <c r="CA146" s="40"/>
      <c r="CB146" s="40"/>
      <c r="CC146" s="40"/>
      <c r="CD146" s="40"/>
      <c r="CE146" s="40"/>
      <c r="CF146" s="40"/>
      <c r="CG146" s="40"/>
      <c r="CH146" s="40"/>
      <c r="CI146" s="40"/>
      <c r="CJ146" s="40"/>
      <c r="CK146" s="40"/>
      <c r="CL146" s="40"/>
      <c r="CM146" s="40"/>
      <c r="CN146" s="40"/>
      <c r="CO146" s="40"/>
      <c r="CP146" s="40"/>
      <c r="CQ146" s="40"/>
      <c r="CR146" s="40"/>
      <c r="CS146" s="40"/>
      <c r="CT146" s="40"/>
      <c r="CU146" s="40"/>
      <c r="CV146" s="40"/>
      <c r="CW146" s="40"/>
      <c r="CX146" s="40"/>
      <c r="CY146" s="40"/>
      <c r="CZ146" s="40"/>
      <c r="DA146" s="40"/>
      <c r="DB146" s="40"/>
      <c r="DC146" s="40"/>
      <c r="DD146" s="40"/>
      <c r="DE146" s="40"/>
      <c r="DF146" s="40"/>
      <c r="DG146" s="40"/>
      <c r="DH146" s="40"/>
      <c r="DI146" s="40"/>
      <c r="DJ146" s="40"/>
      <c r="DK146" s="40"/>
      <c r="DL146" s="40"/>
      <c r="DM146" s="40"/>
    </row>
    <row r="147" spans="2:117" s="39" customFormat="1" ht="37.5" customHeight="1" x14ac:dyDescent="0.35">
      <c r="B147" s="150" t="s">
        <v>222</v>
      </c>
      <c r="C147" s="44" t="s">
        <v>468</v>
      </c>
      <c r="D147" s="163">
        <v>44927</v>
      </c>
      <c r="E147" s="153" t="s">
        <v>402</v>
      </c>
      <c r="F147" s="162" t="s">
        <v>217</v>
      </c>
      <c r="G147" s="153" t="s">
        <v>246</v>
      </c>
      <c r="H147" s="41" t="s">
        <v>325</v>
      </c>
      <c r="I147" s="88">
        <v>1233036</v>
      </c>
      <c r="J147" s="88">
        <v>1233036</v>
      </c>
      <c r="K147" s="88"/>
      <c r="L147" s="88">
        <v>205506</v>
      </c>
      <c r="M147" s="88"/>
      <c r="N147" s="88"/>
      <c r="O147" s="88">
        <f t="shared" si="19"/>
        <v>1027530</v>
      </c>
      <c r="P147" s="154">
        <f t="shared" si="22"/>
        <v>0.16666666666666666</v>
      </c>
      <c r="Q147" s="154">
        <f t="shared" si="21"/>
        <v>0.83333333333333337</v>
      </c>
      <c r="S147" s="40"/>
      <c r="T147" s="40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F147" s="40"/>
      <c r="AG147" s="40"/>
      <c r="AH147" s="40"/>
      <c r="AI147" s="40"/>
      <c r="AJ147" s="40"/>
      <c r="AK147" s="40"/>
      <c r="AL147" s="40"/>
      <c r="AM147" s="40"/>
      <c r="AN147" s="40"/>
      <c r="AO147" s="40"/>
      <c r="AP147" s="40"/>
      <c r="AQ147" s="40"/>
      <c r="AR147" s="40"/>
      <c r="AS147" s="40"/>
      <c r="AT147" s="40"/>
      <c r="AU147" s="40"/>
      <c r="AV147" s="40"/>
      <c r="AW147" s="40"/>
      <c r="AX147" s="40"/>
      <c r="AY147" s="40"/>
      <c r="AZ147" s="40"/>
      <c r="BA147" s="40"/>
      <c r="BB147" s="40"/>
      <c r="BC147" s="40"/>
      <c r="BD147" s="40"/>
      <c r="BE147" s="40"/>
      <c r="BF147" s="40"/>
      <c r="BG147" s="40"/>
      <c r="BH147" s="40"/>
      <c r="BI147" s="40"/>
      <c r="BJ147" s="40"/>
      <c r="BK147" s="40"/>
      <c r="BL147" s="40"/>
      <c r="BM147" s="40"/>
      <c r="BN147" s="40"/>
      <c r="BO147" s="40"/>
      <c r="BP147" s="40"/>
      <c r="BQ147" s="40"/>
      <c r="BR147" s="40"/>
      <c r="BS147" s="40"/>
      <c r="BT147" s="40"/>
      <c r="BU147" s="40"/>
      <c r="BV147" s="40"/>
      <c r="BW147" s="40"/>
      <c r="BX147" s="40"/>
      <c r="BY147" s="40"/>
      <c r="BZ147" s="40"/>
      <c r="CA147" s="40"/>
      <c r="CB147" s="40"/>
      <c r="CC147" s="40"/>
      <c r="CD147" s="40"/>
      <c r="CE147" s="40"/>
      <c r="CF147" s="40"/>
      <c r="CG147" s="40"/>
      <c r="CH147" s="40"/>
      <c r="CI147" s="40"/>
      <c r="CJ147" s="40"/>
      <c r="CK147" s="40"/>
      <c r="CL147" s="40"/>
      <c r="CM147" s="40"/>
      <c r="CN147" s="40"/>
      <c r="CO147" s="40"/>
      <c r="CP147" s="40"/>
      <c r="CQ147" s="40"/>
      <c r="CR147" s="40"/>
      <c r="CS147" s="40"/>
      <c r="CT147" s="40"/>
      <c r="CU147" s="40"/>
      <c r="CV147" s="40"/>
      <c r="CW147" s="40"/>
      <c r="CX147" s="40"/>
      <c r="CY147" s="40"/>
      <c r="CZ147" s="40"/>
      <c r="DA147" s="40"/>
      <c r="DB147" s="40"/>
      <c r="DC147" s="40"/>
      <c r="DD147" s="40"/>
      <c r="DE147" s="40"/>
      <c r="DF147" s="40"/>
      <c r="DG147" s="40"/>
      <c r="DH147" s="40"/>
      <c r="DI147" s="40"/>
      <c r="DJ147" s="40"/>
      <c r="DK147" s="40"/>
      <c r="DL147" s="40"/>
      <c r="DM147" s="40"/>
    </row>
    <row r="148" spans="2:117" s="39" customFormat="1" ht="34.5" customHeight="1" x14ac:dyDescent="0.35">
      <c r="B148" s="150" t="s">
        <v>222</v>
      </c>
      <c r="C148" s="44" t="s">
        <v>469</v>
      </c>
      <c r="D148" s="163">
        <v>44927</v>
      </c>
      <c r="E148" s="153" t="s">
        <v>403</v>
      </c>
      <c r="F148" s="162" t="s">
        <v>161</v>
      </c>
      <c r="G148" s="153" t="s">
        <v>246</v>
      </c>
      <c r="H148" s="41" t="s">
        <v>325</v>
      </c>
      <c r="I148" s="88">
        <v>1132824</v>
      </c>
      <c r="J148" s="88">
        <v>1132824</v>
      </c>
      <c r="K148" s="88"/>
      <c r="L148" s="88">
        <v>944020</v>
      </c>
      <c r="M148" s="88"/>
      <c r="N148" s="88"/>
      <c r="O148" s="88">
        <f t="shared" si="19"/>
        <v>188804</v>
      </c>
      <c r="P148" s="154">
        <f t="shared" si="22"/>
        <v>0.83333333333333337</v>
      </c>
      <c r="Q148" s="154">
        <f t="shared" si="21"/>
        <v>0.16666666666666666</v>
      </c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  <c r="AM148" s="40"/>
      <c r="AN148" s="40"/>
      <c r="AO148" s="40"/>
      <c r="AP148" s="40"/>
      <c r="AQ148" s="40"/>
      <c r="AR148" s="40"/>
      <c r="AS148" s="40"/>
      <c r="AT148" s="40"/>
      <c r="AU148" s="40"/>
      <c r="AV148" s="40"/>
      <c r="AW148" s="40"/>
      <c r="AX148" s="40"/>
      <c r="AY148" s="40"/>
      <c r="AZ148" s="40"/>
      <c r="BA148" s="40"/>
      <c r="BB148" s="40"/>
      <c r="BC148" s="40"/>
      <c r="BD148" s="40"/>
      <c r="BE148" s="40"/>
      <c r="BF148" s="40"/>
      <c r="BG148" s="40"/>
      <c r="BH148" s="40"/>
      <c r="BI148" s="40"/>
      <c r="BJ148" s="40"/>
      <c r="BK148" s="40"/>
      <c r="BL148" s="40"/>
      <c r="BM148" s="40"/>
      <c r="BN148" s="40"/>
      <c r="BO148" s="40"/>
      <c r="BP148" s="40"/>
      <c r="BQ148" s="40"/>
      <c r="BR148" s="40"/>
      <c r="BS148" s="40"/>
      <c r="BT148" s="40"/>
      <c r="BU148" s="40"/>
      <c r="BV148" s="40"/>
      <c r="BW148" s="40"/>
      <c r="BX148" s="40"/>
      <c r="BY148" s="40"/>
      <c r="BZ148" s="40"/>
      <c r="CA148" s="40"/>
      <c r="CB148" s="40"/>
      <c r="CC148" s="40"/>
      <c r="CD148" s="40"/>
      <c r="CE148" s="40"/>
      <c r="CF148" s="40"/>
      <c r="CG148" s="40"/>
      <c r="CH148" s="40"/>
      <c r="CI148" s="40"/>
      <c r="CJ148" s="40"/>
      <c r="CK148" s="40"/>
      <c r="CL148" s="40"/>
      <c r="CM148" s="40"/>
      <c r="CN148" s="40"/>
      <c r="CO148" s="40"/>
      <c r="CP148" s="40"/>
      <c r="CQ148" s="40"/>
      <c r="CR148" s="40"/>
      <c r="CS148" s="40"/>
      <c r="CT148" s="40"/>
      <c r="CU148" s="40"/>
      <c r="CV148" s="40"/>
      <c r="CW148" s="40"/>
      <c r="CX148" s="40"/>
      <c r="CY148" s="40"/>
      <c r="CZ148" s="40"/>
      <c r="DA148" s="40"/>
      <c r="DB148" s="40"/>
      <c r="DC148" s="40"/>
      <c r="DD148" s="40"/>
      <c r="DE148" s="40"/>
      <c r="DF148" s="40"/>
      <c r="DG148" s="40"/>
      <c r="DH148" s="40"/>
      <c r="DI148" s="40"/>
      <c r="DJ148" s="40"/>
      <c r="DK148" s="40"/>
      <c r="DL148" s="40"/>
      <c r="DM148" s="40"/>
    </row>
    <row r="149" spans="2:117" s="39" customFormat="1" ht="30.75" customHeight="1" x14ac:dyDescent="0.35">
      <c r="B149" s="150" t="s">
        <v>222</v>
      </c>
      <c r="C149" s="44" t="s">
        <v>470</v>
      </c>
      <c r="D149" s="163">
        <v>44927</v>
      </c>
      <c r="E149" s="153" t="s">
        <v>404</v>
      </c>
      <c r="F149" s="152" t="s">
        <v>218</v>
      </c>
      <c r="G149" s="153" t="s">
        <v>246</v>
      </c>
      <c r="H149" s="41" t="s">
        <v>325</v>
      </c>
      <c r="I149" s="88">
        <v>1630044</v>
      </c>
      <c r="J149" s="88">
        <v>1630044</v>
      </c>
      <c r="K149" s="88"/>
      <c r="L149" s="88">
        <v>543348</v>
      </c>
      <c r="M149" s="88"/>
      <c r="N149" s="88"/>
      <c r="O149" s="88">
        <f t="shared" si="19"/>
        <v>1086696</v>
      </c>
      <c r="P149" s="154">
        <f t="shared" si="22"/>
        <v>0.33333333333333331</v>
      </c>
      <c r="Q149" s="154">
        <f t="shared" si="21"/>
        <v>0.66666666666666663</v>
      </c>
      <c r="S149" s="40"/>
      <c r="T149" s="40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F149" s="40"/>
      <c r="AG149" s="40"/>
      <c r="AH149" s="40"/>
      <c r="AI149" s="40"/>
      <c r="AJ149" s="40"/>
      <c r="AK149" s="40"/>
      <c r="AL149" s="40"/>
      <c r="AM149" s="40"/>
      <c r="AN149" s="40"/>
      <c r="AO149" s="40"/>
      <c r="AP149" s="40"/>
      <c r="AQ149" s="40"/>
      <c r="AR149" s="40"/>
      <c r="AS149" s="40"/>
      <c r="AT149" s="40"/>
      <c r="AU149" s="40"/>
      <c r="AV149" s="40"/>
      <c r="AW149" s="40"/>
      <c r="AX149" s="40"/>
      <c r="AY149" s="40"/>
      <c r="AZ149" s="40"/>
      <c r="BA149" s="40"/>
      <c r="BB149" s="40"/>
      <c r="BC149" s="40"/>
      <c r="BD149" s="40"/>
      <c r="BE149" s="40"/>
      <c r="BF149" s="40"/>
      <c r="BG149" s="40"/>
      <c r="BH149" s="40"/>
      <c r="BI149" s="40"/>
      <c r="BJ149" s="40"/>
      <c r="BK149" s="40"/>
      <c r="BL149" s="40"/>
      <c r="BM149" s="40"/>
      <c r="BN149" s="40"/>
      <c r="BO149" s="40"/>
      <c r="BP149" s="40"/>
      <c r="BQ149" s="40"/>
      <c r="BR149" s="40"/>
      <c r="BS149" s="40"/>
      <c r="BT149" s="40"/>
      <c r="BU149" s="40"/>
      <c r="BV149" s="40"/>
      <c r="BW149" s="40"/>
      <c r="BX149" s="40"/>
      <c r="BY149" s="40"/>
      <c r="BZ149" s="40"/>
      <c r="CA149" s="40"/>
      <c r="CB149" s="40"/>
      <c r="CC149" s="40"/>
      <c r="CD149" s="40"/>
      <c r="CE149" s="40"/>
      <c r="CF149" s="40"/>
      <c r="CG149" s="40"/>
      <c r="CH149" s="40"/>
      <c r="CI149" s="40"/>
      <c r="CJ149" s="40"/>
      <c r="CK149" s="40"/>
      <c r="CL149" s="40"/>
      <c r="CM149" s="40"/>
      <c r="CN149" s="40"/>
      <c r="CO149" s="40"/>
      <c r="CP149" s="40"/>
      <c r="CQ149" s="40"/>
      <c r="CR149" s="40"/>
      <c r="CS149" s="40"/>
      <c r="CT149" s="40"/>
      <c r="CU149" s="40"/>
      <c r="CV149" s="40"/>
      <c r="CW149" s="40"/>
      <c r="CX149" s="40"/>
      <c r="CY149" s="40"/>
      <c r="CZ149" s="40"/>
      <c r="DA149" s="40"/>
      <c r="DB149" s="40"/>
      <c r="DC149" s="40"/>
      <c r="DD149" s="40"/>
      <c r="DE149" s="40"/>
      <c r="DF149" s="40"/>
      <c r="DG149" s="40"/>
      <c r="DH149" s="40"/>
      <c r="DI149" s="40"/>
      <c r="DJ149" s="40"/>
      <c r="DK149" s="40"/>
      <c r="DL149" s="40"/>
      <c r="DM149" s="40"/>
    </row>
    <row r="150" spans="2:117" s="39" customFormat="1" ht="31.5" customHeight="1" x14ac:dyDescent="0.35">
      <c r="B150" s="150" t="s">
        <v>222</v>
      </c>
      <c r="C150" s="44" t="s">
        <v>471</v>
      </c>
      <c r="D150" s="163">
        <v>44927</v>
      </c>
      <c r="E150" s="153" t="s">
        <v>405</v>
      </c>
      <c r="F150" s="152" t="s">
        <v>88</v>
      </c>
      <c r="G150" s="153" t="s">
        <v>246</v>
      </c>
      <c r="H150" s="41" t="s">
        <v>325</v>
      </c>
      <c r="I150" s="88">
        <v>1137456</v>
      </c>
      <c r="J150" s="88">
        <v>1137456</v>
      </c>
      <c r="K150" s="88"/>
      <c r="L150" s="88">
        <v>947880</v>
      </c>
      <c r="M150" s="88"/>
      <c r="N150" s="88"/>
      <c r="O150" s="88">
        <f t="shared" si="19"/>
        <v>189576</v>
      </c>
      <c r="P150" s="154">
        <f t="shared" si="22"/>
        <v>0.83333333333333337</v>
      </c>
      <c r="Q150" s="154">
        <f t="shared" si="21"/>
        <v>0.16666666666666666</v>
      </c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F150" s="40"/>
      <c r="AG150" s="40"/>
      <c r="AH150" s="40"/>
      <c r="AI150" s="40"/>
      <c r="AJ150" s="40"/>
      <c r="AK150" s="40"/>
      <c r="AL150" s="40"/>
      <c r="AM150" s="40"/>
      <c r="AN150" s="40"/>
      <c r="AO150" s="40"/>
      <c r="AP150" s="40"/>
      <c r="AQ150" s="40"/>
      <c r="AR150" s="40"/>
      <c r="AS150" s="40"/>
      <c r="AT150" s="40"/>
      <c r="AU150" s="40"/>
      <c r="AV150" s="40"/>
      <c r="AW150" s="40"/>
      <c r="AX150" s="40"/>
      <c r="AY150" s="40"/>
      <c r="AZ150" s="40"/>
      <c r="BA150" s="40"/>
      <c r="BB150" s="40"/>
      <c r="BC150" s="40"/>
      <c r="BD150" s="40"/>
      <c r="BE150" s="40"/>
      <c r="BF150" s="40"/>
      <c r="BG150" s="40"/>
      <c r="BH150" s="40"/>
      <c r="BI150" s="40"/>
      <c r="BJ150" s="40"/>
      <c r="BK150" s="40"/>
      <c r="BL150" s="40"/>
      <c r="BM150" s="40"/>
      <c r="BN150" s="40"/>
      <c r="BO150" s="40"/>
      <c r="BP150" s="40"/>
      <c r="BQ150" s="40"/>
      <c r="BR150" s="40"/>
      <c r="BS150" s="40"/>
      <c r="BT150" s="40"/>
      <c r="BU150" s="40"/>
      <c r="BV150" s="40"/>
      <c r="BW150" s="40"/>
      <c r="BX150" s="40"/>
      <c r="BY150" s="40"/>
      <c r="BZ150" s="40"/>
      <c r="CA150" s="40"/>
      <c r="CB150" s="40"/>
      <c r="CC150" s="40"/>
      <c r="CD150" s="40"/>
      <c r="CE150" s="40"/>
      <c r="CF150" s="40"/>
      <c r="CG150" s="40"/>
      <c r="CH150" s="40"/>
      <c r="CI150" s="40"/>
      <c r="CJ150" s="40"/>
      <c r="CK150" s="40"/>
      <c r="CL150" s="40"/>
      <c r="CM150" s="40"/>
      <c r="CN150" s="40"/>
      <c r="CO150" s="40"/>
      <c r="CP150" s="40"/>
      <c r="CQ150" s="40"/>
      <c r="CR150" s="40"/>
      <c r="CS150" s="40"/>
      <c r="CT150" s="40"/>
      <c r="CU150" s="40"/>
      <c r="CV150" s="40"/>
      <c r="CW150" s="40"/>
      <c r="CX150" s="40"/>
      <c r="CY150" s="40"/>
      <c r="CZ150" s="40"/>
      <c r="DA150" s="40"/>
      <c r="DB150" s="40"/>
      <c r="DC150" s="40"/>
      <c r="DD150" s="40"/>
      <c r="DE150" s="40"/>
      <c r="DF150" s="40"/>
      <c r="DG150" s="40"/>
      <c r="DH150" s="40"/>
      <c r="DI150" s="40"/>
      <c r="DJ150" s="40"/>
      <c r="DK150" s="40"/>
      <c r="DL150" s="40"/>
      <c r="DM150" s="40"/>
    </row>
    <row r="151" spans="2:117" s="39" customFormat="1" ht="33.75" customHeight="1" x14ac:dyDescent="0.35">
      <c r="B151" s="150" t="s">
        <v>222</v>
      </c>
      <c r="C151" s="44" t="s">
        <v>472</v>
      </c>
      <c r="D151" s="163">
        <v>44927</v>
      </c>
      <c r="E151" s="153" t="s">
        <v>406</v>
      </c>
      <c r="F151" s="152" t="s">
        <v>95</v>
      </c>
      <c r="G151" s="153" t="s">
        <v>246</v>
      </c>
      <c r="H151" s="41" t="s">
        <v>325</v>
      </c>
      <c r="I151" s="88">
        <v>1152456</v>
      </c>
      <c r="J151" s="88">
        <v>1152456</v>
      </c>
      <c r="K151" s="88"/>
      <c r="L151" s="88">
        <v>864342</v>
      </c>
      <c r="M151" s="88"/>
      <c r="N151" s="88"/>
      <c r="O151" s="88">
        <f t="shared" si="19"/>
        <v>288114</v>
      </c>
      <c r="P151" s="154">
        <f t="shared" si="22"/>
        <v>0.75</v>
      </c>
      <c r="Q151" s="154">
        <f t="shared" si="21"/>
        <v>0.25</v>
      </c>
      <c r="S151" s="40"/>
      <c r="T151" s="40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F151" s="40"/>
      <c r="AG151" s="40"/>
      <c r="AH151" s="40"/>
      <c r="AI151" s="40"/>
      <c r="AJ151" s="40"/>
      <c r="AK151" s="40"/>
      <c r="AL151" s="40"/>
      <c r="AM151" s="40"/>
      <c r="AN151" s="40"/>
      <c r="AO151" s="40"/>
      <c r="AP151" s="40"/>
      <c r="AQ151" s="40"/>
      <c r="AR151" s="40"/>
      <c r="AS151" s="40"/>
      <c r="AT151" s="40"/>
      <c r="AU151" s="40"/>
      <c r="AV151" s="40"/>
      <c r="AW151" s="40"/>
      <c r="AX151" s="40"/>
      <c r="AY151" s="40"/>
      <c r="AZ151" s="40"/>
      <c r="BA151" s="40"/>
      <c r="BB151" s="40"/>
      <c r="BC151" s="40"/>
      <c r="BD151" s="40"/>
      <c r="BE151" s="40"/>
      <c r="BF151" s="40"/>
      <c r="BG151" s="40"/>
      <c r="BH151" s="40"/>
      <c r="BI151" s="40"/>
      <c r="BJ151" s="40"/>
      <c r="BK151" s="40"/>
      <c r="BL151" s="40"/>
      <c r="BM151" s="40"/>
      <c r="BN151" s="40"/>
      <c r="BO151" s="40"/>
      <c r="BP151" s="40"/>
      <c r="BQ151" s="40"/>
      <c r="BR151" s="40"/>
      <c r="BS151" s="40"/>
      <c r="BT151" s="40"/>
      <c r="BU151" s="40"/>
      <c r="BV151" s="40"/>
      <c r="BW151" s="40"/>
      <c r="BX151" s="40"/>
      <c r="BY151" s="40"/>
      <c r="BZ151" s="40"/>
      <c r="CA151" s="40"/>
      <c r="CB151" s="40"/>
      <c r="CC151" s="40"/>
      <c r="CD151" s="40"/>
      <c r="CE151" s="40"/>
      <c r="CF151" s="40"/>
      <c r="CG151" s="40"/>
      <c r="CH151" s="40"/>
      <c r="CI151" s="40"/>
      <c r="CJ151" s="40"/>
      <c r="CK151" s="40"/>
      <c r="CL151" s="40"/>
      <c r="CM151" s="40"/>
      <c r="CN151" s="40"/>
      <c r="CO151" s="40"/>
      <c r="CP151" s="40"/>
      <c r="CQ151" s="40"/>
      <c r="CR151" s="40"/>
      <c r="CS151" s="40"/>
      <c r="CT151" s="40"/>
      <c r="CU151" s="40"/>
      <c r="CV151" s="40"/>
      <c r="CW151" s="40"/>
      <c r="CX151" s="40"/>
      <c r="CY151" s="40"/>
      <c r="CZ151" s="40"/>
      <c r="DA151" s="40"/>
      <c r="DB151" s="40"/>
      <c r="DC151" s="40"/>
      <c r="DD151" s="40"/>
      <c r="DE151" s="40"/>
      <c r="DF151" s="40"/>
      <c r="DG151" s="40"/>
      <c r="DH151" s="40"/>
      <c r="DI151" s="40"/>
      <c r="DJ151" s="40"/>
      <c r="DK151" s="40"/>
      <c r="DL151" s="40"/>
      <c r="DM151" s="40"/>
    </row>
    <row r="152" spans="2:117" ht="31.5" customHeight="1" x14ac:dyDescent="0.35">
      <c r="B152" s="150" t="s">
        <v>222</v>
      </c>
      <c r="C152" s="44" t="s">
        <v>473</v>
      </c>
      <c r="D152" s="163">
        <v>44927</v>
      </c>
      <c r="E152" s="153" t="s">
        <v>407</v>
      </c>
      <c r="F152" s="152" t="s">
        <v>219</v>
      </c>
      <c r="G152" s="153" t="s">
        <v>246</v>
      </c>
      <c r="H152" s="41" t="s">
        <v>325</v>
      </c>
      <c r="I152" s="88">
        <v>1173828</v>
      </c>
      <c r="J152" s="88">
        <v>1173828</v>
      </c>
      <c r="K152" s="88"/>
      <c r="L152" s="88"/>
      <c r="M152" s="88"/>
      <c r="N152" s="88"/>
      <c r="O152" s="88">
        <f t="shared" si="19"/>
        <v>1173828</v>
      </c>
      <c r="P152" s="154">
        <f t="shared" si="22"/>
        <v>0</v>
      </c>
      <c r="Q152" s="154">
        <f t="shared" si="21"/>
        <v>1</v>
      </c>
    </row>
    <row r="153" spans="2:117" ht="31.5" customHeight="1" x14ac:dyDescent="0.35">
      <c r="B153" s="150" t="s">
        <v>222</v>
      </c>
      <c r="C153" s="44" t="s">
        <v>474</v>
      </c>
      <c r="D153" s="163">
        <v>44927</v>
      </c>
      <c r="E153" s="153" t="s">
        <v>142</v>
      </c>
      <c r="F153" s="152" t="s">
        <v>13</v>
      </c>
      <c r="G153" s="153" t="s">
        <v>246</v>
      </c>
      <c r="H153" s="41" t="s">
        <v>325</v>
      </c>
      <c r="I153" s="88">
        <v>1154988</v>
      </c>
      <c r="J153" s="88">
        <v>1154988</v>
      </c>
      <c r="K153" s="88"/>
      <c r="L153" s="88">
        <v>1058739</v>
      </c>
      <c r="M153" s="88"/>
      <c r="N153" s="88"/>
      <c r="O153" s="88">
        <f t="shared" si="19"/>
        <v>96249</v>
      </c>
      <c r="P153" s="154">
        <f t="shared" si="22"/>
        <v>0.91666666666666663</v>
      </c>
      <c r="Q153" s="154">
        <f t="shared" si="21"/>
        <v>8.3333333333333329E-2</v>
      </c>
    </row>
    <row r="154" spans="2:117" ht="33.75" customHeight="1" x14ac:dyDescent="0.35">
      <c r="B154" s="150" t="s">
        <v>222</v>
      </c>
      <c r="C154" s="44" t="s">
        <v>475</v>
      </c>
      <c r="D154" s="163">
        <v>44927</v>
      </c>
      <c r="E154" s="153" t="s">
        <v>408</v>
      </c>
      <c r="F154" s="162" t="s">
        <v>40</v>
      </c>
      <c r="G154" s="153" t="s">
        <v>246</v>
      </c>
      <c r="H154" s="41" t="s">
        <v>325</v>
      </c>
      <c r="I154" s="88">
        <v>1243668</v>
      </c>
      <c r="J154" s="88">
        <v>1243668</v>
      </c>
      <c r="K154" s="88"/>
      <c r="L154" s="88">
        <v>725473</v>
      </c>
      <c r="M154" s="88"/>
      <c r="N154" s="88"/>
      <c r="O154" s="88">
        <f t="shared" si="19"/>
        <v>518195</v>
      </c>
      <c r="P154" s="154">
        <f t="shared" si="22"/>
        <v>0.58333333333333337</v>
      </c>
      <c r="Q154" s="154">
        <f t="shared" si="21"/>
        <v>0.41666666666666669</v>
      </c>
    </row>
    <row r="155" spans="2:117" ht="36" customHeight="1" x14ac:dyDescent="0.35">
      <c r="B155" s="150" t="s">
        <v>222</v>
      </c>
      <c r="C155" s="44" t="s">
        <v>476</v>
      </c>
      <c r="D155" s="163">
        <v>44927</v>
      </c>
      <c r="E155" s="153" t="s">
        <v>409</v>
      </c>
      <c r="F155" s="162" t="s">
        <v>220</v>
      </c>
      <c r="G155" s="153" t="s">
        <v>246</v>
      </c>
      <c r="H155" s="41" t="s">
        <v>325</v>
      </c>
      <c r="I155" s="88">
        <v>1152000</v>
      </c>
      <c r="J155" s="88">
        <v>1152000</v>
      </c>
      <c r="K155" s="88"/>
      <c r="L155" s="88"/>
      <c r="M155" s="88"/>
      <c r="N155" s="88"/>
      <c r="O155" s="88">
        <f t="shared" si="19"/>
        <v>1152000</v>
      </c>
      <c r="P155" s="154">
        <f t="shared" si="22"/>
        <v>0</v>
      </c>
      <c r="Q155" s="154">
        <f t="shared" si="21"/>
        <v>1</v>
      </c>
    </row>
    <row r="156" spans="2:117" ht="33" customHeight="1" x14ac:dyDescent="0.35">
      <c r="B156" s="150" t="s">
        <v>222</v>
      </c>
      <c r="C156" s="44" t="s">
        <v>477</v>
      </c>
      <c r="D156" s="163">
        <v>44927</v>
      </c>
      <c r="E156" s="153" t="s">
        <v>410</v>
      </c>
      <c r="F156" s="152" t="s">
        <v>97</v>
      </c>
      <c r="G156" s="153" t="s">
        <v>246</v>
      </c>
      <c r="H156" s="41" t="s">
        <v>325</v>
      </c>
      <c r="I156" s="88">
        <v>3649848</v>
      </c>
      <c r="J156" s="88">
        <v>3649848</v>
      </c>
      <c r="K156" s="88"/>
      <c r="L156" s="88">
        <v>912462</v>
      </c>
      <c r="M156" s="88"/>
      <c r="N156" s="88"/>
      <c r="O156" s="88">
        <f t="shared" si="19"/>
        <v>2737386</v>
      </c>
      <c r="P156" s="154">
        <f t="shared" si="22"/>
        <v>0.25</v>
      </c>
      <c r="Q156" s="154">
        <f t="shared" si="21"/>
        <v>0.75</v>
      </c>
    </row>
    <row r="157" spans="2:117" ht="34.5" customHeight="1" x14ac:dyDescent="0.35">
      <c r="B157" s="150" t="s">
        <v>222</v>
      </c>
      <c r="C157" s="44" t="s">
        <v>478</v>
      </c>
      <c r="D157" s="163">
        <v>44927</v>
      </c>
      <c r="E157" s="153" t="s">
        <v>411</v>
      </c>
      <c r="F157" s="152" t="s">
        <v>93</v>
      </c>
      <c r="G157" s="153" t="s">
        <v>246</v>
      </c>
      <c r="H157" s="41" t="s">
        <v>325</v>
      </c>
      <c r="I157" s="88">
        <v>1151052</v>
      </c>
      <c r="J157" s="88">
        <v>1151052</v>
      </c>
      <c r="K157" s="88"/>
      <c r="L157" s="88">
        <v>959210</v>
      </c>
      <c r="M157" s="88"/>
      <c r="N157" s="88"/>
      <c r="O157" s="88">
        <f t="shared" si="19"/>
        <v>191842</v>
      </c>
      <c r="P157" s="154">
        <f t="shared" si="22"/>
        <v>0.83333333333333337</v>
      </c>
      <c r="Q157" s="154">
        <f t="shared" si="21"/>
        <v>0.16666666666666666</v>
      </c>
    </row>
    <row r="158" spans="2:117" ht="36.75" customHeight="1" x14ac:dyDescent="0.35">
      <c r="B158" s="150" t="s">
        <v>222</v>
      </c>
      <c r="C158" s="44" t="s">
        <v>479</v>
      </c>
      <c r="D158" s="163">
        <v>44927</v>
      </c>
      <c r="E158" s="153" t="s">
        <v>412</v>
      </c>
      <c r="F158" s="152" t="s">
        <v>60</v>
      </c>
      <c r="G158" s="153" t="s">
        <v>246</v>
      </c>
      <c r="H158" s="41" t="s">
        <v>325</v>
      </c>
      <c r="I158" s="88">
        <v>1158156</v>
      </c>
      <c r="J158" s="88">
        <v>1158156</v>
      </c>
      <c r="K158" s="88"/>
      <c r="L158" s="88">
        <v>1061643</v>
      </c>
      <c r="M158" s="88"/>
      <c r="N158" s="88"/>
      <c r="O158" s="88">
        <f t="shared" si="19"/>
        <v>96513</v>
      </c>
      <c r="P158" s="154">
        <f t="shared" si="22"/>
        <v>0.91666666666666663</v>
      </c>
      <c r="Q158" s="154">
        <f t="shared" si="21"/>
        <v>8.3333333333333329E-2</v>
      </c>
    </row>
    <row r="159" spans="2:117" ht="37.5" customHeight="1" x14ac:dyDescent="0.35">
      <c r="B159" s="150" t="s">
        <v>222</v>
      </c>
      <c r="C159" s="44" t="s">
        <v>480</v>
      </c>
      <c r="D159" s="163">
        <v>44927</v>
      </c>
      <c r="E159" s="153" t="s">
        <v>413</v>
      </c>
      <c r="F159" s="162" t="s">
        <v>161</v>
      </c>
      <c r="G159" s="153" t="s">
        <v>246</v>
      </c>
      <c r="H159" s="41" t="s">
        <v>325</v>
      </c>
      <c r="I159" s="88">
        <v>1177272</v>
      </c>
      <c r="J159" s="88">
        <v>1177272</v>
      </c>
      <c r="K159" s="88"/>
      <c r="L159" s="88">
        <v>882954</v>
      </c>
      <c r="M159" s="88"/>
      <c r="N159" s="88"/>
      <c r="O159" s="88">
        <f t="shared" si="19"/>
        <v>294318</v>
      </c>
      <c r="P159" s="154">
        <f t="shared" si="22"/>
        <v>0.75</v>
      </c>
      <c r="Q159" s="154">
        <f t="shared" si="21"/>
        <v>0.25</v>
      </c>
    </row>
    <row r="160" spans="2:117" ht="39" customHeight="1" x14ac:dyDescent="0.35">
      <c r="B160" s="150" t="s">
        <v>222</v>
      </c>
      <c r="C160" s="44" t="s">
        <v>481</v>
      </c>
      <c r="D160" s="163">
        <v>44927</v>
      </c>
      <c r="E160" s="153" t="s">
        <v>150</v>
      </c>
      <c r="F160" s="152" t="s">
        <v>31</v>
      </c>
      <c r="G160" s="153" t="s">
        <v>246</v>
      </c>
      <c r="H160" s="41" t="s">
        <v>325</v>
      </c>
      <c r="I160" s="88">
        <v>1143468</v>
      </c>
      <c r="J160" s="88">
        <v>1143468</v>
      </c>
      <c r="K160" s="88"/>
      <c r="L160" s="88">
        <v>762312</v>
      </c>
      <c r="M160" s="88"/>
      <c r="N160" s="88"/>
      <c r="O160" s="88">
        <f t="shared" si="19"/>
        <v>381156</v>
      </c>
      <c r="P160" s="154">
        <f t="shared" si="22"/>
        <v>0.66666666666666663</v>
      </c>
      <c r="Q160" s="154">
        <f t="shared" si="21"/>
        <v>0.33333333333333331</v>
      </c>
    </row>
    <row r="161" spans="2:17" ht="36.75" customHeight="1" x14ac:dyDescent="0.35">
      <c r="B161" s="150" t="s">
        <v>222</v>
      </c>
      <c r="C161" s="44" t="s">
        <v>482</v>
      </c>
      <c r="D161" s="163">
        <v>44927</v>
      </c>
      <c r="E161" s="153" t="s">
        <v>137</v>
      </c>
      <c r="F161" s="152" t="s">
        <v>12</v>
      </c>
      <c r="G161" s="153" t="s">
        <v>246</v>
      </c>
      <c r="H161" s="41" t="s">
        <v>325</v>
      </c>
      <c r="I161" s="88">
        <v>1141620</v>
      </c>
      <c r="J161" s="88">
        <v>1141620</v>
      </c>
      <c r="K161" s="88"/>
      <c r="L161" s="88">
        <v>570810</v>
      </c>
      <c r="M161" s="88"/>
      <c r="N161" s="88"/>
      <c r="O161" s="88">
        <f t="shared" si="19"/>
        <v>570810</v>
      </c>
      <c r="P161" s="154">
        <f t="shared" si="22"/>
        <v>0.5</v>
      </c>
      <c r="Q161" s="154">
        <f t="shared" si="21"/>
        <v>0.5</v>
      </c>
    </row>
    <row r="162" spans="2:17" ht="33" customHeight="1" x14ac:dyDescent="0.35">
      <c r="B162" s="150" t="s">
        <v>222</v>
      </c>
      <c r="C162" s="44" t="s">
        <v>483</v>
      </c>
      <c r="D162" s="163">
        <v>44927</v>
      </c>
      <c r="E162" s="153" t="s">
        <v>396</v>
      </c>
      <c r="F162" s="152" t="s">
        <v>20</v>
      </c>
      <c r="G162" s="153" t="s">
        <v>246</v>
      </c>
      <c r="H162" s="41" t="s">
        <v>325</v>
      </c>
      <c r="I162" s="88">
        <v>7431360</v>
      </c>
      <c r="J162" s="88">
        <v>7431360</v>
      </c>
      <c r="K162" s="88"/>
      <c r="L162" s="88">
        <v>1238560</v>
      </c>
      <c r="M162" s="88"/>
      <c r="N162" s="88"/>
      <c r="O162" s="88">
        <f t="shared" si="19"/>
        <v>6192800</v>
      </c>
      <c r="P162" s="154">
        <f t="shared" si="22"/>
        <v>0.16666666666666666</v>
      </c>
      <c r="Q162" s="154">
        <f t="shared" si="21"/>
        <v>0.83333333333333337</v>
      </c>
    </row>
    <row r="163" spans="2:17" ht="39" customHeight="1" x14ac:dyDescent="0.35">
      <c r="B163" s="150" t="s">
        <v>222</v>
      </c>
      <c r="C163" s="44" t="s">
        <v>484</v>
      </c>
      <c r="D163" s="163">
        <v>44927</v>
      </c>
      <c r="E163" s="153" t="s">
        <v>154</v>
      </c>
      <c r="F163" s="152" t="s">
        <v>50</v>
      </c>
      <c r="G163" s="153" t="s">
        <v>246</v>
      </c>
      <c r="H163" s="41" t="s">
        <v>325</v>
      </c>
      <c r="I163" s="88">
        <v>1126404</v>
      </c>
      <c r="J163" s="88">
        <v>1126404</v>
      </c>
      <c r="K163" s="88"/>
      <c r="L163" s="88">
        <v>750936</v>
      </c>
      <c r="M163" s="88"/>
      <c r="N163" s="88"/>
      <c r="O163" s="88">
        <f t="shared" si="19"/>
        <v>375468</v>
      </c>
      <c r="P163" s="154">
        <f t="shared" si="22"/>
        <v>0.66666666666666663</v>
      </c>
      <c r="Q163" s="154">
        <f t="shared" si="21"/>
        <v>0.33333333333333331</v>
      </c>
    </row>
    <row r="164" spans="2:17" ht="37.5" customHeight="1" thickBot="1" x14ac:dyDescent="0.4">
      <c r="B164" s="112" t="s">
        <v>222</v>
      </c>
      <c r="C164" s="44" t="s">
        <v>485</v>
      </c>
      <c r="D164" s="171">
        <v>44927</v>
      </c>
      <c r="E164" s="172" t="s">
        <v>414</v>
      </c>
      <c r="F164" s="173" t="s">
        <v>221</v>
      </c>
      <c r="G164" s="172" t="s">
        <v>246</v>
      </c>
      <c r="H164" s="59" t="s">
        <v>325</v>
      </c>
      <c r="I164" s="88">
        <v>1164156</v>
      </c>
      <c r="J164" s="88">
        <v>1164156</v>
      </c>
      <c r="K164" s="88"/>
      <c r="L164" s="88">
        <v>970130</v>
      </c>
      <c r="M164" s="88"/>
      <c r="N164" s="88"/>
      <c r="O164" s="88">
        <f t="shared" si="19"/>
        <v>194026</v>
      </c>
      <c r="P164" s="154">
        <f t="shared" si="22"/>
        <v>0.83333333333333337</v>
      </c>
      <c r="Q164" s="174">
        <f t="shared" si="21"/>
        <v>0.16666666666666666</v>
      </c>
    </row>
    <row r="165" spans="2:17" ht="20.149999999999999" customHeight="1" thickBot="1" x14ac:dyDescent="0.4">
      <c r="B165" s="175" t="s">
        <v>417</v>
      </c>
      <c r="C165" s="176"/>
      <c r="D165" s="176"/>
      <c r="E165" s="176"/>
      <c r="F165" s="176"/>
      <c r="G165" s="177"/>
      <c r="H165" s="178"/>
      <c r="I165" s="179">
        <f>SUM(I36:I164)</f>
        <v>178586587</v>
      </c>
      <c r="J165" s="179">
        <f>SUM(J36:J164)</f>
        <v>178586587</v>
      </c>
      <c r="K165" s="180"/>
      <c r="L165" s="179">
        <f>SUM(L36:L164)</f>
        <v>15403942</v>
      </c>
      <c r="M165" s="179">
        <f>SUM(M36:M164)</f>
        <v>96767544</v>
      </c>
      <c r="N165" s="179">
        <f>SUM(N36:N164)</f>
        <v>1776666</v>
      </c>
      <c r="O165" s="142">
        <f>SUM(O36:O164)</f>
        <v>64638435</v>
      </c>
      <c r="P165" s="181">
        <f>+(L165+M165+N165)/J165</f>
        <v>0.63805548845614035</v>
      </c>
      <c r="Q165" s="181">
        <f>+O165/J165</f>
        <v>0.36194451154385965</v>
      </c>
    </row>
    <row r="166" spans="2:17" ht="33" customHeight="1" x14ac:dyDescent="0.35">
      <c r="B166" s="182" t="s">
        <v>461</v>
      </c>
      <c r="C166" s="183" t="s">
        <v>440</v>
      </c>
      <c r="D166" s="184">
        <v>45723</v>
      </c>
      <c r="E166" s="185" t="s">
        <v>434</v>
      </c>
      <c r="F166" s="186" t="s">
        <v>462</v>
      </c>
      <c r="G166" s="146" t="s">
        <v>14</v>
      </c>
      <c r="H166" s="187" t="s">
        <v>446</v>
      </c>
      <c r="I166" s="208">
        <v>7238000</v>
      </c>
      <c r="J166" s="209">
        <v>4462355</v>
      </c>
      <c r="K166" s="88"/>
      <c r="L166" s="88"/>
      <c r="M166" s="88"/>
      <c r="N166" s="88">
        <v>1270640</v>
      </c>
      <c r="O166" s="88">
        <f>+J166-N166</f>
        <v>3191715</v>
      </c>
      <c r="P166" s="188">
        <f>+N166/J166</f>
        <v>0.28474650716942063</v>
      </c>
      <c r="Q166" s="189">
        <f>+O166/J166</f>
        <v>0.71525349283057937</v>
      </c>
    </row>
    <row r="167" spans="2:17" ht="28.5" customHeight="1" x14ac:dyDescent="0.35">
      <c r="B167" s="190" t="s">
        <v>461</v>
      </c>
      <c r="C167" s="191" t="s">
        <v>441</v>
      </c>
      <c r="D167" s="192">
        <v>45720</v>
      </c>
      <c r="E167" s="193" t="s">
        <v>435</v>
      </c>
      <c r="F167" s="194" t="s">
        <v>462</v>
      </c>
      <c r="G167" s="46" t="s">
        <v>14</v>
      </c>
      <c r="H167" s="93" t="s">
        <v>447</v>
      </c>
      <c r="I167" s="210">
        <v>56014060</v>
      </c>
      <c r="J167" s="211">
        <v>10003064</v>
      </c>
      <c r="K167" s="88"/>
      <c r="L167" s="88"/>
      <c r="M167" s="88"/>
      <c r="N167" s="88"/>
      <c r="O167" s="88">
        <f>+J167-N167</f>
        <v>10003064</v>
      </c>
      <c r="P167" s="188">
        <f t="shared" ref="P167:P171" si="23">+N167/J167</f>
        <v>0</v>
      </c>
      <c r="Q167" s="195">
        <f t="shared" ref="Q167:Q176" si="24">+O167/J167</f>
        <v>1</v>
      </c>
    </row>
    <row r="168" spans="2:17" ht="26.25" customHeight="1" x14ac:dyDescent="0.35">
      <c r="B168" s="190" t="s">
        <v>461</v>
      </c>
      <c r="C168" s="191" t="s">
        <v>442</v>
      </c>
      <c r="D168" s="192">
        <v>45723</v>
      </c>
      <c r="E168" s="196" t="s">
        <v>436</v>
      </c>
      <c r="F168" s="194" t="s">
        <v>462</v>
      </c>
      <c r="G168" s="46" t="s">
        <v>14</v>
      </c>
      <c r="H168" s="93" t="s">
        <v>446</v>
      </c>
      <c r="I168" s="212">
        <v>320253670</v>
      </c>
      <c r="J168" s="213">
        <v>34950000</v>
      </c>
      <c r="K168" s="88"/>
      <c r="L168" s="88"/>
      <c r="M168" s="88"/>
      <c r="N168" s="88">
        <v>21540000</v>
      </c>
      <c r="O168" s="88">
        <f t="shared" ref="O168:O170" si="25">+J168-N168</f>
        <v>13410000</v>
      </c>
      <c r="P168" s="188">
        <f t="shared" si="23"/>
        <v>0.61630901287553652</v>
      </c>
      <c r="Q168" s="195">
        <f t="shared" si="24"/>
        <v>0.38369098712446353</v>
      </c>
    </row>
    <row r="169" spans="2:17" ht="29.25" customHeight="1" x14ac:dyDescent="0.35">
      <c r="B169" s="190" t="s">
        <v>461</v>
      </c>
      <c r="C169" s="191" t="s">
        <v>443</v>
      </c>
      <c r="D169" s="192">
        <v>45728</v>
      </c>
      <c r="E169" s="196" t="s">
        <v>437</v>
      </c>
      <c r="F169" s="194" t="s">
        <v>462</v>
      </c>
      <c r="G169" s="46" t="s">
        <v>14</v>
      </c>
      <c r="H169" s="93" t="s">
        <v>446</v>
      </c>
      <c r="I169" s="212">
        <v>67796905</v>
      </c>
      <c r="J169" s="213">
        <v>24060425</v>
      </c>
      <c r="K169" s="88"/>
      <c r="L169" s="88"/>
      <c r="M169" s="88"/>
      <c r="N169" s="88">
        <v>2430415</v>
      </c>
      <c r="O169" s="88">
        <f t="shared" si="25"/>
        <v>21630010</v>
      </c>
      <c r="P169" s="188">
        <f t="shared" si="23"/>
        <v>0.10101297046914176</v>
      </c>
      <c r="Q169" s="195">
        <f t="shared" si="24"/>
        <v>0.89898702953085829</v>
      </c>
    </row>
    <row r="170" spans="2:17" ht="27.75" customHeight="1" x14ac:dyDescent="0.35">
      <c r="B170" s="190" t="s">
        <v>461</v>
      </c>
      <c r="C170" s="191" t="s">
        <v>444</v>
      </c>
      <c r="D170" s="192">
        <v>45361</v>
      </c>
      <c r="E170" s="196" t="s">
        <v>438</v>
      </c>
      <c r="F170" s="194" t="s">
        <v>462</v>
      </c>
      <c r="G170" s="46" t="s">
        <v>14</v>
      </c>
      <c r="H170" s="93" t="s">
        <v>446</v>
      </c>
      <c r="I170" s="212">
        <v>27577606</v>
      </c>
      <c r="J170" s="213">
        <v>8123240</v>
      </c>
      <c r="K170" s="88"/>
      <c r="L170" s="88"/>
      <c r="M170" s="88"/>
      <c r="N170" s="88"/>
      <c r="O170" s="88">
        <f t="shared" si="25"/>
        <v>8123240</v>
      </c>
      <c r="P170" s="188">
        <f t="shared" si="23"/>
        <v>0</v>
      </c>
      <c r="Q170" s="195">
        <f t="shared" si="24"/>
        <v>1</v>
      </c>
    </row>
    <row r="171" spans="2:17" ht="29.25" customHeight="1" x14ac:dyDescent="0.35">
      <c r="B171" s="190" t="s">
        <v>461</v>
      </c>
      <c r="C171" s="191" t="s">
        <v>445</v>
      </c>
      <c r="D171" s="197">
        <v>45723</v>
      </c>
      <c r="E171" s="198" t="s">
        <v>439</v>
      </c>
      <c r="F171" s="194" t="s">
        <v>462</v>
      </c>
      <c r="G171" s="46" t="s">
        <v>14</v>
      </c>
      <c r="H171" s="93" t="s">
        <v>448</v>
      </c>
      <c r="I171" s="212">
        <v>2660086</v>
      </c>
      <c r="J171" s="213">
        <v>2660086</v>
      </c>
      <c r="K171" s="88"/>
      <c r="L171" s="88"/>
      <c r="M171" s="88"/>
      <c r="N171" s="88"/>
      <c r="O171" s="88">
        <f>+J171-M171</f>
        <v>2660086</v>
      </c>
      <c r="P171" s="188">
        <f t="shared" si="23"/>
        <v>0</v>
      </c>
      <c r="Q171" s="195">
        <f t="shared" si="24"/>
        <v>1</v>
      </c>
    </row>
    <row r="172" spans="2:17" ht="32.25" customHeight="1" x14ac:dyDescent="0.35">
      <c r="B172" s="190" t="s">
        <v>461</v>
      </c>
      <c r="C172" s="191" t="s">
        <v>453</v>
      </c>
      <c r="D172" s="199">
        <v>45621</v>
      </c>
      <c r="E172" s="193" t="s">
        <v>449</v>
      </c>
      <c r="F172" s="194" t="s">
        <v>462</v>
      </c>
      <c r="G172" s="46" t="s">
        <v>14</v>
      </c>
      <c r="H172" s="93" t="s">
        <v>457</v>
      </c>
      <c r="I172" s="214">
        <v>5250000</v>
      </c>
      <c r="J172" s="215">
        <v>1204720</v>
      </c>
      <c r="K172" s="88"/>
      <c r="L172" s="88"/>
      <c r="M172" s="88">
        <v>1204720</v>
      </c>
      <c r="N172" s="88"/>
      <c r="O172" s="88">
        <f t="shared" ref="O172:O176" si="26">+J172-M172</f>
        <v>0</v>
      </c>
      <c r="P172" s="154">
        <f>J172/M172</f>
        <v>1</v>
      </c>
      <c r="Q172" s="195">
        <f t="shared" si="24"/>
        <v>0</v>
      </c>
    </row>
    <row r="173" spans="2:17" ht="31.5" customHeight="1" x14ac:dyDescent="0.35">
      <c r="B173" s="190" t="s">
        <v>461</v>
      </c>
      <c r="C173" s="191" t="s">
        <v>454</v>
      </c>
      <c r="D173" s="192">
        <v>45645</v>
      </c>
      <c r="E173" s="193" t="s">
        <v>435</v>
      </c>
      <c r="F173" s="194" t="s">
        <v>462</v>
      </c>
      <c r="G173" s="46" t="s">
        <v>14</v>
      </c>
      <c r="H173" s="93" t="s">
        <v>458</v>
      </c>
      <c r="I173" s="210">
        <v>19817412</v>
      </c>
      <c r="J173" s="211">
        <v>12000000</v>
      </c>
      <c r="K173" s="88"/>
      <c r="L173" s="88"/>
      <c r="M173" s="88">
        <v>12000000</v>
      </c>
      <c r="N173" s="88"/>
      <c r="O173" s="88">
        <f t="shared" si="26"/>
        <v>0</v>
      </c>
      <c r="P173" s="154">
        <f t="shared" ref="P173:P176" si="27">J173/M173</f>
        <v>1</v>
      </c>
      <c r="Q173" s="195">
        <f t="shared" si="24"/>
        <v>0</v>
      </c>
    </row>
    <row r="174" spans="2:17" ht="31.5" customHeight="1" x14ac:dyDescent="0.35">
      <c r="B174" s="190" t="s">
        <v>461</v>
      </c>
      <c r="C174" s="191" t="s">
        <v>453</v>
      </c>
      <c r="D174" s="192">
        <v>45624</v>
      </c>
      <c r="E174" s="196" t="s">
        <v>450</v>
      </c>
      <c r="F174" s="194" t="s">
        <v>462</v>
      </c>
      <c r="G174" s="46" t="s">
        <v>14</v>
      </c>
      <c r="H174" s="93" t="s">
        <v>457</v>
      </c>
      <c r="I174" s="212">
        <v>6592000</v>
      </c>
      <c r="J174" s="213">
        <v>2317474</v>
      </c>
      <c r="K174" s="88"/>
      <c r="L174" s="88"/>
      <c r="M174" s="88">
        <v>2317474</v>
      </c>
      <c r="N174" s="88"/>
      <c r="O174" s="88">
        <f t="shared" si="26"/>
        <v>0</v>
      </c>
      <c r="P174" s="154">
        <f t="shared" si="27"/>
        <v>1</v>
      </c>
      <c r="Q174" s="195">
        <f t="shared" si="24"/>
        <v>0</v>
      </c>
    </row>
    <row r="175" spans="2:17" ht="28.5" customHeight="1" x14ac:dyDescent="0.35">
      <c r="B175" s="190" t="s">
        <v>461</v>
      </c>
      <c r="C175" s="191" t="s">
        <v>455</v>
      </c>
      <c r="D175" s="192">
        <v>45621</v>
      </c>
      <c r="E175" s="196" t="s">
        <v>451</v>
      </c>
      <c r="F175" s="194" t="s">
        <v>462</v>
      </c>
      <c r="G175" s="46" t="s">
        <v>14</v>
      </c>
      <c r="H175" s="93" t="s">
        <v>457</v>
      </c>
      <c r="I175" s="212">
        <v>11171416</v>
      </c>
      <c r="J175" s="213">
        <v>3281364</v>
      </c>
      <c r="K175" s="88"/>
      <c r="L175" s="88"/>
      <c r="M175" s="88">
        <v>3281364</v>
      </c>
      <c r="N175" s="88"/>
      <c r="O175" s="88">
        <f t="shared" si="26"/>
        <v>0</v>
      </c>
      <c r="P175" s="154">
        <f t="shared" si="27"/>
        <v>1</v>
      </c>
      <c r="Q175" s="195">
        <f t="shared" si="24"/>
        <v>0</v>
      </c>
    </row>
    <row r="176" spans="2:17" ht="29.25" customHeight="1" thickBot="1" x14ac:dyDescent="0.4">
      <c r="B176" s="200" t="s">
        <v>461</v>
      </c>
      <c r="C176" s="201" t="s">
        <v>456</v>
      </c>
      <c r="D176" s="202">
        <v>45624</v>
      </c>
      <c r="E176" s="203" t="s">
        <v>452</v>
      </c>
      <c r="F176" s="204" t="s">
        <v>462</v>
      </c>
      <c r="G176" s="113" t="s">
        <v>14</v>
      </c>
      <c r="H176" s="205" t="s">
        <v>457</v>
      </c>
      <c r="I176" s="216">
        <v>14286377</v>
      </c>
      <c r="J176" s="217">
        <v>5185700</v>
      </c>
      <c r="K176" s="88"/>
      <c r="L176" s="88"/>
      <c r="M176" s="88">
        <v>5185700</v>
      </c>
      <c r="N176" s="88"/>
      <c r="O176" s="88">
        <f t="shared" si="26"/>
        <v>0</v>
      </c>
      <c r="P176" s="118">
        <f t="shared" si="27"/>
        <v>1</v>
      </c>
      <c r="Q176" s="195">
        <f t="shared" si="24"/>
        <v>0</v>
      </c>
    </row>
    <row r="177" spans="2:17" ht="20.149999999999999" customHeight="1" thickBot="1" x14ac:dyDescent="0.4">
      <c r="B177" s="206" t="s">
        <v>459</v>
      </c>
      <c r="C177" s="176"/>
      <c r="D177" s="176"/>
      <c r="E177" s="176"/>
      <c r="F177" s="207"/>
      <c r="G177" s="207"/>
      <c r="H177" s="178"/>
      <c r="I177" s="142">
        <f>SUM(I166:I176)</f>
        <v>538657532</v>
      </c>
      <c r="J177" s="142">
        <f>SUM(J166:J176)</f>
        <v>108248428</v>
      </c>
      <c r="K177" s="142"/>
      <c r="L177" s="142"/>
      <c r="M177" s="142">
        <f>SUM(M166:M176)</f>
        <v>23989258</v>
      </c>
      <c r="N177" s="142">
        <f>SUM(N166:N176)</f>
        <v>25241055</v>
      </c>
      <c r="O177" s="142">
        <f>SUM(O166:O176)</f>
        <v>59018115</v>
      </c>
      <c r="P177" s="144">
        <f>+(L177+M177+N177)/J177</f>
        <v>0.45479009635132994</v>
      </c>
      <c r="Q177" s="144">
        <f>+O177/J177</f>
        <v>0.54520990364867006</v>
      </c>
    </row>
  </sheetData>
  <mergeCells count="19">
    <mergeCell ref="F3:F4"/>
    <mergeCell ref="B28:H28"/>
    <mergeCell ref="B11:H11"/>
    <mergeCell ref="B177:H177"/>
    <mergeCell ref="B2:Q2"/>
    <mergeCell ref="B3:B4"/>
    <mergeCell ref="C3:C4"/>
    <mergeCell ref="D3:D4"/>
    <mergeCell ref="E3:E4"/>
    <mergeCell ref="G3:G4"/>
    <mergeCell ref="O3:O4"/>
    <mergeCell ref="P3:P4"/>
    <mergeCell ref="Q3:Q4"/>
    <mergeCell ref="K3:N3"/>
    <mergeCell ref="I3:I4"/>
    <mergeCell ref="J3:J4"/>
    <mergeCell ref="H3:H4"/>
    <mergeCell ref="B165:H165"/>
    <mergeCell ref="B35:H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Contrato programa 2º trimestre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 / DNOCP  - Vera Morais</dc:creator>
  <cp:lastModifiedBy>MF / DNOCP / Dirª Serv  - Recilete Delgado Joia</cp:lastModifiedBy>
  <dcterms:created xsi:type="dcterms:W3CDTF">2023-03-01T10:17:39Z</dcterms:created>
  <dcterms:modified xsi:type="dcterms:W3CDTF">2025-06-17T10:29:10Z</dcterms:modified>
</cp:coreProperties>
</file>