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emf" ContentType="image/x-emf"/>
  <Override PartName="/xl/drawings/drawing1.xml" ContentType="application/vnd.openxmlformats-officedocument.drawing+xml"/>
  <Override PartName="/xl/embeddings/oleObject1.bin" ContentType="application/vnd.openxmlformats-officedocument.oleObject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ra.pina\OneDrive - nosiepe\Ambiente de Trabalho\"/>
    </mc:Choice>
  </mc:AlternateContent>
  <bookViews>
    <workbookView xWindow="0" yWindow="0" windowWidth="24000" windowHeight="9030" activeTab="0"/>
  </bookViews>
  <sheets>
    <sheet name="Mapa I_ Receitas do Estado" sheetId="1" r:id="rId2"/>
    <sheet name="Mapa II_ Despesas por Economica" sheetId="2" r:id="rId3"/>
    <sheet name="Mapa III_ Despesas por Organica" sheetId="3" r:id="rId4"/>
    <sheet name="Mapa IV_ Despesas por Funções" sheetId="4" r:id="rId5"/>
    <sheet name="Mapa VII_ Despesas por Programa" sheetId="5" r:id="rId6"/>
  </sheet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Estado'!$A$1:$H$205</definedName>
    <definedName name="_xlnm.Print_Area" localSheetId="1">'Mapa II_ Despesas por Economica'!$A$1:$L$138</definedName>
    <definedName name="_xlnm.Print_Area" localSheetId="2">'Mapa III_ Despesas por Organica'!$A$1:$L$39</definedName>
    <definedName name="_xlnm.Print_Area" localSheetId="3">'Mapa IV_ Despesas por Funções'!$A$1:$L$92</definedName>
    <definedName name="_xlnm.Print_Area" localSheetId="4">'Mapa VII_ Despesas por Programa'!$A$1:$P$45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INDEX({12,6,3,2,1},MATCH(#REF!,#REF!,0))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#REF!*#REF!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INDEX({1,2,4,6,12},MATCH(#REF!,#REF!,0))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Estado'!$1:$7</definedName>
    <definedName name="_xlnm.Print_Titles" localSheetId="1">'Mapa II_ Despesas por Economica'!$1:$5</definedName>
    <definedName name="_xlnm.Print_Titles" localSheetId="2">'Mapa III_ Despesas por Organica'!$1:$5</definedName>
    <definedName name="_xlnm.Print_Titles" localSheetId="3">'Mapa IV_ Despesas por Funções'!$1:$5</definedName>
    <definedName name="_xlnm.Print_Titles" localSheetId="4">'Mapa VII_ Despesas por Programa'!$A:$B,'Mapa VII_ Despesas por Programa'!$1:$8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3" i="1" l="1"/>
</calcChain>
</file>

<file path=xl/sharedStrings.xml><?xml version="1.0" encoding="utf-8"?>
<sst xmlns="http://schemas.openxmlformats.org/spreadsheetml/2006/main" count="799" uniqueCount="720">
  <si>
    <t xml:space="preserve">Mapa I - Receitas Por Classificação Económica                            </t>
  </si>
  <si>
    <t>Orçamento Retificativo (OR)</t>
  </si>
  <si>
    <t>Total Orçamento 
Reprogramado (ORP)</t>
  </si>
  <si>
    <t>Execução (EXE)</t>
  </si>
  <si>
    <t>Taxa de Execução (EXE/ORP)</t>
  </si>
  <si>
    <t>Administração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</si>
  <si>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</si>
  <si>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</si>
  <si>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</si>
  <si>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</si>
  <si>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</si>
  <si>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</si>
  <si>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</si>
  <si>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</si>
  <si>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</si>
  <si>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</si>
  <si>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</si>
  <si>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</si>
  <si>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</si>
  <si>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</si>
  <si>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</si>
  <si>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</si>
  <si>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</si>
  <si>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</si>
  <si>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</si>
  <si>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</si>
  <si>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</si>
  <si>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</si>
  <si>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</si>
  <si>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</si>
  <si>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</si>
  <si>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</si>
  <si>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</si>
  <si>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</si>
  <si>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</si>
  <si>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</si>
  <si>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</si>
  <si>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</si>
  <si>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</si>
  <si>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</si>
  <si>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</si>
  <si>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</si>
  <si>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01.01.04.01.02</t>
  </si>
  <si>
    <t>Sobre vendas</t>
  </si>
  <si>
    <t>01.01.04.01.02.01</t>
  </si>
  <si>
    <t>Imposto para os serviços de incêndio</t>
  </si>
  <si>
    <t>01.01.04.02</t>
  </si>
  <si>
    <t>Sobre o consumo</t>
  </si>
  <si>
    <t>01.01.04.02.01</t>
  </si>
  <si>
    <t>Imposto sobre consumos especiais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</si>
  <si>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</si>
  <si>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</si>
  <si>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</si>
  <si>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</si>
  <si>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</si>
  <si>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</si>
  <si>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</si>
  <si>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</si>
  <si>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</si>
  <si>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</si>
  <si>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</si>
  <si>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</si>
  <si>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</si>
  <si>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</si>
  <si>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</si>
  <si>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</si>
  <si>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</si>
  <si>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</si>
  <si>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</si>
  <si>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</si>
  <si>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</si>
  <si>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</si>
  <si>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</si>
  <si>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</si>
  <si>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</si>
  <si>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</si>
  <si>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</si>
  <si>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</si>
  <si>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</si>
  <si>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</si>
  <si>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</si>
  <si>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01.01.06.02</t>
  </si>
  <si>
    <t>Imposto especial sobre jogos</t>
  </si>
  <si>
    <t>01.01.06.01.04</t>
  </si>
  <si>
    <t>Outros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</si>
  <si>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</si>
  <si>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</si>
  <si>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</si>
  <si>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</si>
  <si>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</si>
  <si>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</si>
  <si>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</si>
  <si>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</si>
  <si>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</si>
  <si>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</si>
  <si>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</si>
  <si>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</si>
  <si>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</si>
  <si>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</si>
  <si>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</si>
  <si>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</si>
  <si>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</si>
  <si>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</si>
  <si>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</si>
  <si>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</si>
  <si>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</si>
  <si>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</si>
  <si>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</si>
  <si>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</si>
  <si>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</si>
  <si>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</si>
  <si>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</si>
  <si>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</si>
  <si>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</si>
  <si>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</si>
  <si>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</si>
  <si>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</si>
  <si>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</si>
  <si>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</si>
  <si>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</si>
  <si>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</si>
  <si>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</si>
  <si>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</si>
  <si>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</si>
  <si>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</si>
  <si>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</si>
  <si>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</si>
  <si>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</si>
  <si>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</si>
  <si>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</si>
  <si>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</si>
  <si>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</si>
  <si>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</si>
  <si>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</si>
  <si>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</si>
  <si>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</si>
  <si>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</si>
  <si>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</si>
  <si>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</si>
  <si>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</si>
  <si>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</si>
  <si>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</si>
  <si>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</si>
  <si>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</si>
  <si>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</si>
  <si>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</si>
  <si>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</si>
  <si>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</si>
  <si>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</si>
  <si>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</si>
  <si>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</si>
  <si>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</si>
  <si>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</si>
  <si>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</si>
  <si>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</si>
  <si>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</si>
  <si>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</si>
  <si>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</si>
  <si>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</si>
  <si>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</si>
  <si>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</si>
  <si>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</si>
  <si>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</si>
  <si>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</si>
  <si>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</si>
  <si>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</si>
  <si>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</si>
  <si>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</si>
  <si>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</si>
  <si>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</si>
  <si>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</si>
  <si>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</si>
  <si>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</si>
  <si>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</si>
  <si>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</si>
  <si>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</si>
  <si>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</si>
  <si>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</si>
  <si>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</si>
  <si>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</si>
  <si>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</si>
  <si>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</si>
  <si>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</si>
  <si>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</si>
  <si>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</si>
  <si>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</si>
  <si>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</si>
  <si>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</si>
  <si>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</si>
  <si>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</si>
  <si>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</si>
  <si>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</si>
  <si>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</si>
  <si>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</si>
  <si>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</si>
  <si>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</si>
  <si>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</si>
  <si>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</si>
  <si>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</si>
  <si>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</si>
  <si>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</si>
  <si>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</si>
  <si>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</si>
  <si>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</si>
  <si>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</si>
  <si>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</si>
  <si>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</si>
  <si>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</si>
  <si>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</si>
  <si>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</si>
  <si>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</si>
  <si>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</si>
  <si>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</si>
  <si>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</si>
  <si>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</si>
  <si>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</si>
  <si>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</si>
  <si>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</si>
  <si>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</si>
  <si>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</si>
  <si>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</si>
  <si>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01.04.02.02.01.04</t>
  </si>
  <si>
    <t>Taxa De Segurança Aeroportuária</t>
  </si>
  <si>
    <t>01.04.02.02.01.05</t>
  </si>
  <si>
    <t>Taxa de Incêndio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</si>
  <si>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</si>
  <si>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</si>
  <si>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</si>
  <si>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</si>
  <si>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</si>
  <si>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</si>
  <si>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</si>
  <si>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</si>
  <si>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</si>
  <si>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</si>
  <si>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</si>
  <si>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</si>
  <si>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</si>
  <si>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</si>
  <si>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</si>
  <si>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</si>
  <si>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</si>
  <si>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</si>
  <si>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</si>
  <si>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</si>
  <si>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</si>
  <si>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</si>
  <si>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</si>
  <si>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</si>
  <si>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</si>
  <si>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</si>
  <si>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</si>
  <si>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</si>
  <si>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</si>
  <si>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</si>
  <si>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</si>
  <si>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</si>
  <si>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</si>
  <si>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</si>
  <si>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01.04.02.02.01.03.04</t>
  </si>
  <si>
    <t>Taxa pela emissão de outras licenças não previstas nas rubricas anteriores</t>
  </si>
  <si>
    <t>01.04.02.02.01.06</t>
  </si>
  <si>
    <t>Taxa de Estatistica Aduaneira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</si>
  <si>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</si>
  <si>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</si>
  <si>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</si>
  <si>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</si>
  <si>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</si>
  <si>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</si>
  <si>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</si>
  <si>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</si>
  <si>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</si>
  <si>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</si>
  <si>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</si>
  <si>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</si>
  <si>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</si>
  <si>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</si>
  <si>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</si>
  <si>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</si>
  <si>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</si>
  <si>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</si>
  <si>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</si>
  <si>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</si>
  <si>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</si>
  <si>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</si>
  <si>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</si>
  <si>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</si>
  <si>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</si>
  <si>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</si>
  <si>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</si>
  <si>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</si>
  <si>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</si>
  <si>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</si>
  <si>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</si>
  <si>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</si>
  <si>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</si>
  <si>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</si>
  <si>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</si>
  <si>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</si>
  <si>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</si>
  <si>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</si>
  <si>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</si>
  <si>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</si>
  <si>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</si>
  <si>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</si>
  <si>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</si>
  <si>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</si>
  <si>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</si>
  <si>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</si>
  <si>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</si>
  <si>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</si>
  <si>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</si>
  <si>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</si>
  <si>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</si>
  <si>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</si>
  <si>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</si>
  <si>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</si>
  <si>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</si>
  <si>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</si>
  <si>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</si>
  <si>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</si>
  <si>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</si>
  <si>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</si>
  <si>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</si>
  <si>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</si>
  <si>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</si>
  <si>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</si>
  <si>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</si>
  <si>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</si>
  <si>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</si>
  <si>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</si>
  <si>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</si>
  <si>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</si>
  <si>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</si>
  <si>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</si>
  <si>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</si>
  <si>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</si>
  <si>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</si>
  <si>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</si>
  <si>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</si>
  <si>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</si>
  <si>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</si>
  <si>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</si>
  <si>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</si>
  <si>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</si>
  <si>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</si>
  <si>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</si>
  <si>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</si>
  <si>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</si>
  <si>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</si>
  <si>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</si>
  <si>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</si>
  <si>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</si>
  <si>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</si>
  <si>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</si>
  <si>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</si>
  <si>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</si>
  <si>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</si>
  <si>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</si>
  <si>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</si>
  <si>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</si>
  <si>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</si>
  <si>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</si>
  <si>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03.01.01.02.01.07.02</t>
  </si>
  <si>
    <t>Barcos - Vendas</t>
  </si>
  <si>
    <t>03.01.01.02.01.08.02</t>
  </si>
  <si>
    <t>Aviões - Vendas</t>
  </si>
  <si>
    <t>03.01.01.02.04.02</t>
  </si>
  <si>
    <t>Outra Maquinaria E Equipamento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</si>
  <si>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</si>
  <si>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</si>
  <si>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</si>
  <si>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</si>
  <si>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</si>
  <si>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</si>
  <si>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Total</t>
  </si>
  <si>
    <t>Mapa II - Despesas por Natureza do Programa segundo a Classificação Económica</t>
  </si>
  <si>
    <t>Total Orçamento Retificativo (OR)</t>
  </si>
  <si>
    <t>Orçamento Reprogramado (ORP)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</si>
  <si>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</si>
  <si>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</si>
  <si>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</si>
  <si>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</si>
  <si>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</si>
  <si>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</si>
  <si>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</si>
  <si>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</si>
  <si>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</si>
  <si>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</si>
  <si>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</si>
  <si>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</si>
  <si>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</si>
  <si>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</si>
  <si>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</si>
  <si>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</si>
  <si>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</si>
  <si>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</si>
  <si>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</si>
  <si>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</si>
  <si>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</si>
  <si>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</si>
  <si>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</si>
  <si>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</si>
  <si>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</si>
  <si>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</si>
  <si>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</si>
  <si>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</si>
  <si>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</si>
  <si>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</si>
  <si>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</si>
  <si>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</si>
  <si>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</si>
  <si>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</si>
  <si>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</si>
  <si>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</si>
  <si>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</si>
  <si>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</si>
  <si>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</si>
  <si>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</si>
  <si>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</si>
  <si>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</si>
  <si>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</si>
  <si>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</si>
  <si>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</si>
  <si>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</si>
  <si>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</si>
  <si>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</si>
  <si>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</si>
  <si>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</si>
  <si>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</si>
  <si>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</si>
  <si>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</si>
  <si>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</si>
  <si>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</si>
  <si>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</si>
  <si>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</si>
  <si>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</si>
  <si>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</si>
  <si>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</si>
  <si>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</si>
  <si>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</si>
  <si>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</si>
  <si>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</si>
  <si>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</si>
  <si>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</si>
  <si>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</si>
  <si>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</si>
  <si>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</si>
  <si>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</si>
  <si>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</si>
  <si>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</si>
  <si>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</si>
  <si>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</si>
  <si>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</si>
  <si>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</si>
  <si>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</si>
  <si>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</si>
  <si>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</si>
  <si>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</si>
  <si>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</si>
  <si>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</si>
  <si>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</si>
  <si>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</si>
  <si>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</si>
  <si>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</si>
  <si>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</si>
  <si>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</si>
  <si>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</si>
  <si>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</si>
  <si>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</si>
  <si>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</si>
  <si>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</si>
  <si>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</si>
  <si>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</si>
  <si>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</si>
  <si>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</si>
  <si>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</si>
  <si>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</si>
  <si>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</si>
  <si>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</si>
  <si>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</si>
  <si>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</si>
  <si>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</si>
  <si>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</si>
  <si>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</si>
  <si>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</si>
  <si>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</si>
  <si>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</si>
  <si>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</si>
  <si>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</si>
  <si>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</si>
  <si>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</si>
  <si>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</si>
  <si>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</si>
  <si>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</si>
  <si>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</si>
  <si>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</si>
  <si>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</si>
  <si>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</si>
  <si>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</si>
  <si>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</si>
  <si>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</si>
  <si>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</si>
  <si>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</si>
  <si>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</si>
  <si>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</si>
  <si>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</si>
  <si>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</si>
  <si>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03.01.01.02.01.04.01-Pesados De Passageiros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</si>
  <si>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</si>
  <si>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</si>
  <si>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</si>
  <si>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</si>
  <si>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</si>
  <si>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</si>
  <si>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</si>
  <si>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</si>
  <si>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03.01.03.01-Valores - Aquisições</t>
  </si>
  <si>
    <t>03.01.04.01.01.01-Terrenos Do Domínio Público - Aquisições</t>
  </si>
  <si>
    <t>03.01.04.01.02.01-Terrenos Do Domínio Privado - Aquisições</t>
  </si>
  <si>
    <t>03.01.04.04.02.01-Aplicações Informáticas - Aquisições</t>
  </si>
  <si>
    <t>03.01-Activos Não Financeiros Total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</si>
  <si>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</si>
  <si>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</si>
  <si>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</si>
  <si>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</si>
  <si>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</si>
  <si>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</si>
  <si>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</si>
  <si>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</si>
  <si>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</si>
  <si>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</si>
  <si>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</si>
  <si>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</si>
  <si>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</si>
  <si>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</si>
  <si>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</si>
  <si>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</si>
  <si>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01.02.06</t>
  </si>
  <si>
    <t>CHGOV - Ministro Adjunto Do Primeiro Ministro Para A Integração Regional</t>
  </si>
  <si>
    <t>01.02.07</t>
  </si>
  <si>
    <t>GOV - Ministerio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</si>
  <si>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</si>
  <si>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</si>
  <si>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</si>
  <si>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</si>
  <si>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</si>
  <si>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</si>
  <si>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</si>
  <si>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</si>
  <si>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</si>
  <si>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</si>
  <si>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</si>
  <si>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</si>
  <si>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</si>
  <si>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</si>
  <si>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</si>
  <si>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</si>
  <si>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</si>
  <si>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</si>
  <si>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</si>
  <si>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</si>
  <si>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</si>
  <si>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</si>
  <si>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</si>
  <si>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</si>
  <si>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</si>
  <si>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</si>
  <si>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</si>
  <si>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</si>
  <si>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</si>
  <si>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</si>
  <si>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</si>
  <si>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</si>
  <si>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</si>
  <si>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</si>
  <si>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</si>
  <si>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</si>
  <si>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</si>
  <si>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</si>
  <si>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</si>
  <si>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</si>
  <si>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</si>
  <si>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07.00.01.02.02 - Ajuda económica através de organizações internacionais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</si>
  <si>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</si>
  <si>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</si>
  <si>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</si>
  <si>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</si>
  <si>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</si>
  <si>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</si>
  <si>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</si>
  <si>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</si>
  <si>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</si>
  <si>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</si>
  <si>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</si>
  <si>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</si>
  <si>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</si>
  <si>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</si>
  <si>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</si>
  <si>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</si>
  <si>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</si>
  <si>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</si>
  <si>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</si>
  <si>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</si>
  <si>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</si>
  <si>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</si>
  <si>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</si>
  <si>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</si>
  <si>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</si>
  <si>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</si>
  <si>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07.00.04.03.05 - Electricidade</t>
  </si>
  <si>
    <t>07.00.04.03.06 - Energia não eléctrica</t>
  </si>
  <si>
    <t>07.00.04.04.02 - Indústria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</si>
  <si>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</si>
  <si>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</si>
  <si>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</si>
  <si>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</si>
  <si>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</si>
  <si>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</si>
  <si>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</si>
  <si>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</si>
  <si>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</si>
  <si>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</si>
  <si>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</si>
  <si>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</si>
  <si>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</si>
  <si>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</si>
  <si>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</si>
  <si>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</si>
  <si>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</si>
  <si>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</si>
  <si>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</si>
  <si>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</si>
  <si>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</si>
  <si>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</si>
  <si>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</si>
  <si>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</si>
  <si>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</si>
  <si>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</si>
  <si>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</si>
  <si>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07.00.07.03.01 - Serviços hospitalares gerais</t>
  </si>
  <si>
    <t>07.00.07.03.02 - Serviços hospitalares especializados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</si>
  <si>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</si>
  <si>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</si>
  <si>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</si>
  <si>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</si>
  <si>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</si>
  <si>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07.00.08.01.00 - Serviços recreativos e desporto</t>
  </si>
  <si>
    <t>07.00.08.02.00 - Serviços culturais</t>
  </si>
  <si>
    <t>07.00.08.03.00 - Rádio  televisão e publicações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</si>
  <si>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</si>
  <si>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</si>
  <si>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</si>
  <si>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</si>
  <si>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</si>
  <si>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</si>
  <si>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</si>
  <si>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</si>
  <si>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</si>
  <si>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</si>
  <si>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</si>
  <si>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</si>
  <si>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</si>
  <si>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</si>
  <si>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</si>
  <si>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</si>
  <si>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</si>
  <si>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</si>
  <si>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</si>
  <si>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</si>
  <si>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</si>
  <si>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</si>
  <si>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</si>
  <si>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</si>
  <si>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</si>
  <si>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</si>
  <si>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</si>
  <si>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</si>
  <si>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</si>
  <si>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</si>
  <si>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</si>
  <si>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</si>
  <si>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Economia</t>
  </si>
  <si>
    <t>ÁGUA E SANEAMENTO</t>
  </si>
  <si>
    <t>CABO VERDE PLATAFORMA AÉREA</t>
  </si>
  <si>
    <t>CABO VERDE PLATAFORMA COMERCIAL E INDUSTRIAL</t>
  </si>
  <si>
    <t>CABO VERDE PLATAFORMA DIGITAL E DA INOVAÇÃO</t>
  </si>
  <si>
    <t>CABO VERDE PLATAFORMA DO INVESTIMENTO ETNICO</t>
  </si>
  <si>
    <t>CABO VERDE PLATAFORMA DO TURISMO</t>
  </si>
  <si>
    <t>CABO VERDE PLATAFORMA MARÍTIMA</t>
  </si>
  <si>
    <t>CONSERVAÇÃO DA BIODIVERSIDADE E QUALIDADE AMBIENTAL</t>
  </si>
  <si>
    <t>DESENVOLVIMENTO DA CULTURA E DAS INDÚSTRIAS CRIATIVAS</t>
  </si>
  <si>
    <t>GESTÃO DE RISCOS AMBIENTAIS, CLIMÁTICOS E GEOLÓGICOS</t>
  </si>
  <si>
    <t>GESTAO E ADMINISTRACAO GERAL</t>
  </si>
  <si>
    <t>INFRAESTRUTURAS MODERNAS E SEGURAS</t>
  </si>
  <si>
    <t>MELHORIA DA QUALIDADE DE PRODUÇÃO E DIFUSÃO ESTATÍSTICA</t>
  </si>
  <si>
    <t>MELHORIA DO AMBIENTE DE NEGÓCIOS</t>
  </si>
  <si>
    <t>PROGRAMA NACIONAL DE INVESTIGAÇÃO</t>
  </si>
  <si>
    <t>PROGRAMA NACIONAL PARA A SUSTENTABILIDADE ENERGÉTICA</t>
  </si>
  <si>
    <t>REFORMA DO ESTADO</t>
  </si>
  <si>
    <t>TRANSFORMAÇÃO DA AGRICULTURA</t>
  </si>
  <si>
    <t>VALORIZAÇÃO DAS ILHAS E RECURSOS ENDÓGENOS</t>
  </si>
  <si>
    <t>Economia Total</t>
  </si>
  <si>
    <t>Soberania</t>
  </si>
  <si>
    <t>DEMOCRACIA CONSOLIDADA E MODERNA</t>
  </si>
  <si>
    <t>DIASPORA A 11ª ILHA</t>
  </si>
  <si>
    <t>DIPLOMACIA CABO-VERDIANA - NOVO PARADIGMA</t>
  </si>
  <si>
    <t>JUSTIÇA E PAZ SOCIAL</t>
  </si>
  <si>
    <t>MERCADO DO TRABALHO FLEXÍVEL E INCLUSIVO</t>
  </si>
  <si>
    <t>REFORÇO DA SEGURANÇA NACIONAL</t>
  </si>
  <si>
    <t>Soberania Total</t>
  </si>
  <si>
    <t>Social</t>
  </si>
  <si>
    <t>DESENVOLVIMENTO INTEGRADO DE SAUDE</t>
  </si>
  <si>
    <t>EDUCAÇÃO DE EXCELÊNCIA</t>
  </si>
  <si>
    <t>GARANTIA DE ACESSO AO RENDIMENTO, À EDUCAÇÃO, AOS CUIDADOS E À SAÚDE</t>
  </si>
  <si>
    <t>GARANTIA DOS DIREITOS E PROTEÇÃO DAS CRIANÇAS E ADOLESCENTES</t>
  </si>
  <si>
    <t>PROMOCAO DA IGUALDADE E EQUIDADE DO GENERO</t>
  </si>
  <si>
    <t>PROMOÇÃO DE EMPREGO DIGNO E  QUALIFICADO</t>
  </si>
  <si>
    <t>PROMOCAO DO DESPORTO</t>
  </si>
  <si>
    <t>Social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</si>
</sst>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0.0%"/>
    <numFmt numFmtId="167" formatCode="_-* #,##0\ _€_-;\-* #,##0\ _€_-;_-* &quot;-&quot;??\ _€_-;_-@_-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-0.2498800009489059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89000037312507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</cellStyleXfs>
  <cellXfs count="234">
    <xf numFmtId="0" fontId="0" fillId="0" borderId="0" xfId="0"/>
    <xf numFmtId="0" fontId="6" fillId="2" borderId="0" xfId="0" applyFont="1" applyFill="1"/>
    <xf numFmtId="0" fontId="7" fillId="2" borderId="0" xfId="0" applyFont="1" applyFill="1" applyBorder="1" applyAlignment="1">
      <alignment vertical="center" wrapText="1"/>
    </xf>
    <xf numFmtId="3" fontId="8" fillId="2" borderId="0" xfId="0" applyNumberFormat="1" applyFont="1" applyFill="1"/>
    <xf numFmtId="0" fontId="9" fillId="0" borderId="0" xfId="0" applyFont="1"/>
    <xf numFmtId="0" fontId="10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3" fontId="6" fillId="2" borderId="0" xfId="0" applyNumberFormat="1" applyFont="1" applyFill="1" applyBorder="1"/>
    <xf numFmtId="3" fontId="10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vertical="center"/>
    </xf>
    <xf numFmtId="164" fontId="10" fillId="4" borderId="9" xfId="21" applyNumberFormat="1" applyFont="1" applyFill="1" applyBorder="1" applyAlignment="1">
      <alignment vertical="center"/>
    </xf>
    <xf numFmtId="0" fontId="13" fillId="4" borderId="12" xfId="0" applyFont="1" applyFill="1" applyBorder="1" applyAlignment="1">
      <alignment vertical="center"/>
    </xf>
    <xf numFmtId="0" fontId="13" fillId="4" borderId="6" xfId="0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vertical="center"/>
    </xf>
    <xf numFmtId="164" fontId="10" fillId="4" borderId="12" xfId="21" applyNumberFormat="1" applyFont="1" applyFill="1" applyBorder="1" applyAlignment="1">
      <alignment vertical="center"/>
    </xf>
    <xf numFmtId="0" fontId="14" fillId="5" borderId="9" xfId="0" applyFont="1" applyFill="1" applyBorder="1"/>
    <xf numFmtId="0" fontId="14" fillId="5" borderId="7" xfId="0" applyFont="1" applyFill="1" applyBorder="1" applyAlignment="1">
      <alignment vertical="top"/>
    </xf>
    <xf numFmtId="3" fontId="15" fillId="5" borderId="9" xfId="0" applyNumberFormat="1" applyFont="1" applyFill="1" applyBorder="1"/>
    <xf numFmtId="164" fontId="15" fillId="5" borderId="9" xfId="21" applyNumberFormat="1" applyFont="1" applyFill="1" applyBorder="1"/>
    <xf numFmtId="0" fontId="8" fillId="2" borderId="4" xfId="0" applyFont="1" applyFill="1" applyBorder="1"/>
    <xf numFmtId="0" fontId="15" fillId="2" borderId="5" xfId="0" applyFont="1" applyFill="1" applyBorder="1" applyAlignment="1">
      <alignment vertical="top"/>
    </xf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0" fontId="15" fillId="0" borderId="12" xfId="0" applyFont="1" applyFill="1" applyBorder="1" applyAlignment="1">
      <alignment horizontal="left"/>
    </xf>
    <xf numFmtId="0" fontId="15" fillId="0" borderId="12" xfId="0" applyFont="1" applyFill="1" applyBorder="1" applyAlignment="1">
      <alignment vertical="top"/>
    </xf>
    <xf numFmtId="3" fontId="15" fillId="0" borderId="12" xfId="0" applyNumberFormat="1" applyFont="1" applyFill="1" applyBorder="1"/>
    <xf numFmtId="164" fontId="15" fillId="0" borderId="12" xfId="21" applyNumberFormat="1" applyFont="1" applyFill="1" applyBorder="1"/>
    <xf numFmtId="0" fontId="8" fillId="0" borderId="12" xfId="22" applyFont="1" applyFill="1" applyBorder="1" applyAlignment="1">
      <alignment horizontal="left"/>
      <protection/>
    </xf>
    <xf numFmtId="0" fontId="8" fillId="0" borderId="12" xfId="0" applyFont="1" applyFill="1" applyBorder="1" applyAlignment="1">
      <alignment horizontal="left" vertical="top"/>
    </xf>
    <xf numFmtId="3" fontId="8" fillId="0" borderId="12" xfId="0" applyNumberFormat="1" applyFont="1" applyFill="1" applyBorder="1"/>
    <xf numFmtId="164" fontId="8" fillId="0" borderId="12" xfId="21" applyNumberFormat="1" applyFont="1" applyFill="1" applyBorder="1"/>
    <xf numFmtId="0" fontId="17" fillId="0" borderId="0" xfId="0" applyFont="1"/>
    <xf numFmtId="0" fontId="8" fillId="0" borderId="12" xfId="0" applyFont="1" applyFill="1" applyBorder="1" applyAlignment="1">
      <alignment horizontal="left"/>
    </xf>
    <xf numFmtId="0" fontId="8" fillId="0" borderId="12" xfId="0" applyFont="1" applyFill="1" applyBorder="1" applyAlignment="1">
      <alignment vertical="top"/>
    </xf>
    <xf numFmtId="0" fontId="9" fillId="0" borderId="0" xfId="0" applyFont="1" applyFill="1"/>
    <xf numFmtId="0" fontId="14" fillId="0" borderId="12" xfId="0" applyFont="1" applyFill="1" applyBorder="1" applyAlignment="1">
      <alignment horizontal="left"/>
    </xf>
    <xf numFmtId="0" fontId="14" fillId="0" borderId="12" xfId="0" applyFont="1" applyFill="1" applyBorder="1" applyAlignment="1">
      <alignment vertical="top"/>
    </xf>
    <xf numFmtId="0" fontId="8" fillId="0" borderId="12" xfId="0" applyFont="1" applyFill="1" applyBorder="1"/>
    <xf numFmtId="0" fontId="14" fillId="0" borderId="12" xfId="0" applyFont="1" applyFill="1" applyBorder="1"/>
    <xf numFmtId="0" fontId="15" fillId="0" borderId="12" xfId="0" applyFont="1" applyFill="1" applyBorder="1"/>
    <xf numFmtId="0" fontId="15" fillId="0" borderId="12" xfId="0" applyFont="1" applyFill="1" applyBorder="1" applyAlignment="1">
      <alignment horizontal="left" vertical="top"/>
    </xf>
    <xf numFmtId="0" fontId="8" fillId="0" borderId="12" xfId="23" applyFont="1" applyFill="1" applyBorder="1">
      <alignment/>
      <protection/>
    </xf>
    <xf numFmtId="0" fontId="8" fillId="0" borderId="12" xfId="24" applyFont="1" applyFill="1" applyBorder="1">
      <alignment/>
      <protection/>
    </xf>
    <xf numFmtId="0" fontId="15" fillId="2" borderId="4" xfId="0" applyFont="1" applyFill="1" applyBorder="1"/>
    <xf numFmtId="0" fontId="9" fillId="2" borderId="5" xfId="0" applyFont="1" applyFill="1" applyBorder="1" applyAlignment="1">
      <alignment horizontal="left" vertical="center"/>
    </xf>
    <xf numFmtId="3" fontId="15" fillId="2" borderId="12" xfId="0" applyNumberFormat="1" applyFont="1" applyFill="1" applyBorder="1"/>
    <xf numFmtId="164" fontId="15" fillId="2" borderId="12" xfId="21" applyNumberFormat="1" applyFont="1" applyFill="1" applyBorder="1"/>
    <xf numFmtId="0" fontId="13" fillId="4" borderId="7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3" fontId="10" fillId="4" borderId="0" xfId="0" applyNumberFormat="1" applyFont="1" applyFill="1" applyBorder="1"/>
    <xf numFmtId="164" fontId="10" fillId="4" borderId="8" xfId="21" applyNumberFormat="1" applyFont="1" applyFill="1" applyBorder="1"/>
    <xf numFmtId="0" fontId="14" fillId="5" borderId="12" xfId="0" applyFont="1" applyFill="1" applyBorder="1"/>
    <xf numFmtId="0" fontId="14" fillId="5" borderId="12" xfId="0" applyFont="1" applyFill="1" applyBorder="1" applyAlignment="1">
      <alignment vertical="top"/>
    </xf>
    <xf numFmtId="3" fontId="15" fillId="5" borderId="12" xfId="0" applyNumberFormat="1" applyFont="1" applyFill="1" applyBorder="1"/>
    <xf numFmtId="164" fontId="15" fillId="5" borderId="12" xfId="21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vertical="top"/>
    </xf>
    <xf numFmtId="0" fontId="8" fillId="2" borderId="12" xfId="0" applyFont="1" applyFill="1" applyBorder="1"/>
    <xf numFmtId="0" fontId="8" fillId="2" borderId="12" xfId="0" applyFont="1" applyFill="1" applyBorder="1" applyAlignment="1">
      <alignment horizontal="left" vertical="top"/>
    </xf>
    <xf numFmtId="3" fontId="8" fillId="2" borderId="12" xfId="0" applyNumberFormat="1" applyFont="1" applyFill="1" applyBorder="1"/>
    <xf numFmtId="164" fontId="8" fillId="2" borderId="12" xfId="21" applyNumberFormat="1" applyFont="1" applyFill="1" applyBorder="1"/>
    <xf numFmtId="0" fontId="13" fillId="4" borderId="4" xfId="0" applyFont="1" applyFill="1" applyBorder="1" applyAlignment="1">
      <alignment horizontal="left" vertical="center" indent="1"/>
    </xf>
    <xf numFmtId="0" fontId="13" fillId="4" borderId="5" xfId="0" applyFont="1" applyFill="1" applyBorder="1" applyAlignment="1">
      <alignment horizontal="left" vertical="center" indent="1"/>
    </xf>
    <xf numFmtId="0" fontId="13" fillId="4" borderId="5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vertical="center"/>
    </xf>
    <xf numFmtId="0" fontId="11" fillId="2" borderId="13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vertical="center"/>
    </xf>
    <xf numFmtId="0" fontId="0" fillId="2" borderId="0" xfId="0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/>
    </xf>
    <xf numFmtId="0" fontId="19" fillId="2" borderId="12" xfId="0" applyFont="1" applyFill="1" applyBorder="1" applyAlignment="1">
      <alignment vertical="center"/>
    </xf>
    <xf numFmtId="3" fontId="19" fillId="2" borderId="12" xfId="0" applyNumberFormat="1" applyFont="1" applyFill="1" applyBorder="1" applyAlignment="1">
      <alignment vertical="center"/>
    </xf>
    <xf numFmtId="164" fontId="19" fillId="2" borderId="12" xfId="21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3" fontId="20" fillId="2" borderId="12" xfId="0" applyNumberFormat="1" applyFont="1" applyFill="1" applyBorder="1" applyAlignment="1">
      <alignment vertical="center"/>
    </xf>
    <xf numFmtId="3" fontId="20" fillId="2" borderId="5" xfId="0" applyNumberFormat="1" applyFont="1" applyFill="1" applyBorder="1" applyAlignment="1">
      <alignment vertical="center"/>
    </xf>
    <xf numFmtId="3" fontId="20" fillId="2" borderId="6" xfId="0" applyNumberFormat="1" applyFont="1" applyFill="1" applyBorder="1" applyAlignment="1">
      <alignment vertical="center"/>
    </xf>
    <xf numFmtId="164" fontId="20" fillId="2" borderId="6" xfId="21" applyNumberFormat="1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19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164" fontId="19" fillId="0" borderId="12" xfId="21" applyNumberFormat="1" applyFont="1" applyFill="1" applyBorder="1" applyAlignment="1">
      <alignment vertical="center"/>
    </xf>
    <xf numFmtId="3" fontId="0" fillId="0" borderId="0" xfId="0" applyNumberFormat="1" applyFill="1" applyBorder="1"/>
    <xf numFmtId="0" fontId="19" fillId="0" borderId="9" xfId="0" applyFont="1" applyFill="1" applyBorder="1" applyAlignment="1">
      <alignment vertical="center"/>
    </xf>
    <xf numFmtId="0" fontId="0" fillId="0" borderId="0" xfId="0" applyFill="1"/>
    <xf numFmtId="0" fontId="19" fillId="6" borderId="9" xfId="0" applyFont="1" applyFill="1" applyBorder="1" applyAlignment="1">
      <alignment vertical="center"/>
    </xf>
    <xf numFmtId="0" fontId="19" fillId="6" borderId="12" xfId="0" applyFont="1" applyFill="1" applyBorder="1" applyAlignment="1">
      <alignment vertical="center"/>
    </xf>
    <xf numFmtId="0" fontId="19" fillId="6" borderId="14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3" fontId="20" fillId="6" borderId="3" xfId="0" applyNumberFormat="1" applyFont="1" applyFill="1" applyBorder="1" applyAlignment="1">
      <alignment vertical="center"/>
    </xf>
    <xf numFmtId="3" fontId="20" fillId="6" borderId="15" xfId="0" applyNumberFormat="1" applyFont="1" applyFill="1" applyBorder="1" applyAlignment="1">
      <alignment vertical="center"/>
    </xf>
    <xf numFmtId="3" fontId="20" fillId="6" borderId="2" xfId="0" applyNumberFormat="1" applyFont="1" applyFill="1" applyBorder="1" applyAlignment="1">
      <alignment vertical="center"/>
    </xf>
    <xf numFmtId="164" fontId="20" fillId="2" borderId="2" xfId="21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vertical="center"/>
    </xf>
    <xf numFmtId="164" fontId="3" fillId="4" borderId="12" xfId="21" applyNumberFormat="1" applyFont="1" applyFill="1" applyBorder="1" applyAlignment="1">
      <alignment vertical="center"/>
    </xf>
    <xf numFmtId="0" fontId="19" fillId="6" borderId="3" xfId="0" applyFont="1" applyFill="1" applyBorder="1" applyAlignment="1">
      <alignment vertical="center"/>
    </xf>
    <xf numFmtId="164" fontId="19" fillId="2" borderId="3" xfId="21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3" fontId="3" fillId="4" borderId="5" xfId="0" applyNumberFormat="1" applyFont="1" applyFill="1" applyBorder="1" applyAlignment="1">
      <alignment vertical="center"/>
    </xf>
    <xf numFmtId="0" fontId="2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3" fontId="21" fillId="4" borderId="12" xfId="0" applyNumberFormat="1" applyFont="1" applyFill="1" applyBorder="1" applyAlignment="1">
      <alignment vertical="center"/>
    </xf>
    <xf numFmtId="3" fontId="21" fillId="4" borderId="4" xfId="0" applyNumberFormat="1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center"/>
    </xf>
    <xf numFmtId="3" fontId="22" fillId="0" borderId="12" xfId="0" applyNumberFormat="1" applyFont="1" applyFill="1" applyBorder="1" applyAlignment="1">
      <alignment vertical="center"/>
    </xf>
    <xf numFmtId="3" fontId="0" fillId="2" borderId="12" xfId="0" applyNumberFormat="1" applyFont="1" applyFill="1" applyBorder="1"/>
    <xf numFmtId="164" fontId="0" fillId="2" borderId="12" xfId="21" applyNumberFormat="1" applyFont="1" applyFill="1" applyBorder="1"/>
    <xf numFmtId="3" fontId="0" fillId="0" borderId="12" xfId="0" applyNumberFormat="1" applyFont="1" applyFill="1" applyBorder="1"/>
    <xf numFmtId="0" fontId="19" fillId="2" borderId="12" xfId="0" applyFont="1" applyFill="1" applyBorder="1" applyAlignment="1">
      <alignment/>
    </xf>
    <xf numFmtId="0" fontId="19" fillId="2" borderId="12" xfId="0" applyFont="1" applyFill="1" applyBorder="1" applyAlignment="1">
      <alignment horizontal="left"/>
    </xf>
    <xf numFmtId="0" fontId="19" fillId="0" borderId="12" xfId="0" applyFont="1" applyFill="1" applyBorder="1" applyAlignment="1">
      <alignment/>
    </xf>
    <xf numFmtId="0" fontId="19" fillId="0" borderId="12" xfId="0" applyFont="1" applyFill="1" applyBorder="1" applyAlignment="1">
      <alignment horizontal="left"/>
    </xf>
    <xf numFmtId="164" fontId="0" fillId="0" borderId="12" xfId="21" applyNumberFormat="1" applyFont="1" applyFill="1" applyBorder="1"/>
    <xf numFmtId="0" fontId="20" fillId="0" borderId="4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3" fontId="19" fillId="0" borderId="4" xfId="0" applyNumberFormat="1" applyFont="1" applyFill="1" applyBorder="1"/>
    <xf numFmtId="3" fontId="19" fillId="0" borderId="12" xfId="0" applyNumberFormat="1" applyFont="1" applyFill="1" applyBorder="1"/>
    <xf numFmtId="3" fontId="19" fillId="0" borderId="5" xfId="0" applyNumberFormat="1" applyFont="1" applyFill="1" applyBorder="1"/>
    <xf numFmtId="164" fontId="19" fillId="0" borderId="12" xfId="21" applyNumberFormat="1" applyFont="1" applyFill="1" applyBorder="1"/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horizontal="center" vertical="center"/>
    </xf>
    <xf numFmtId="164" fontId="3" fillId="4" borderId="12" xfId="21" applyNumberFormat="1" applyFont="1" applyFill="1" applyBorder="1"/>
    <xf numFmtId="3" fontId="0" fillId="0" borderId="0" xfId="0" applyNumberFormat="1" applyFont="1" applyFill="1" applyBorder="1"/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/>
    </xf>
    <xf numFmtId="3" fontId="19" fillId="2" borderId="12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vertical="center"/>
    </xf>
    <xf numFmtId="164" fontId="1" fillId="2" borderId="12" xfId="21" applyNumberFormat="1" applyFont="1" applyFill="1" applyBorder="1" applyAlignment="1">
      <alignment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3" fontId="20" fillId="2" borderId="9" xfId="0" applyNumberFormat="1" applyFont="1" applyFill="1" applyBorder="1" applyAlignment="1">
      <alignment horizontal="right" vertical="center"/>
    </xf>
    <xf numFmtId="164" fontId="23" fillId="2" borderId="9" xfId="21" applyNumberFormat="1" applyFont="1" applyFill="1" applyBorder="1" applyAlignment="1">
      <alignment vertical="center"/>
    </xf>
    <xf numFmtId="3" fontId="20" fillId="2" borderId="12" xfId="0" applyNumberFormat="1" applyFont="1" applyFill="1" applyBorder="1" applyAlignment="1">
      <alignment horizontal="right" vertical="center"/>
    </xf>
    <xf numFmtId="164" fontId="23" fillId="2" borderId="12" xfId="21" applyNumberFormat="1" applyFont="1" applyFill="1" applyBorder="1" applyAlignment="1">
      <alignment vertical="center"/>
    </xf>
    <xf numFmtId="0" fontId="19" fillId="2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>
      <alignment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horizontal="left" vertical="center"/>
    </xf>
    <xf numFmtId="3" fontId="19" fillId="0" borderId="12" xfId="0" applyNumberFormat="1" applyFont="1" applyFill="1" applyBorder="1" applyAlignment="1">
      <alignment horizontal="right" vertical="center"/>
    </xf>
    <xf numFmtId="164" fontId="1" fillId="0" borderId="12" xfId="21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3" fontId="20" fillId="0" borderId="12" xfId="0" applyNumberFormat="1" applyFont="1" applyFill="1" applyBorder="1" applyAlignment="1">
      <alignment horizontal="right" vertical="center"/>
    </xf>
    <xf numFmtId="164" fontId="24" fillId="0" borderId="12" xfId="21" applyNumberFormat="1" applyFont="1" applyFill="1" applyBorder="1" applyAlignment="1">
      <alignment vertical="center"/>
    </xf>
    <xf numFmtId="3" fontId="3" fillId="4" borderId="12" xfId="0" applyNumberFormat="1" applyFont="1" applyFill="1" applyBorder="1" applyAlignment="1">
      <alignment horizontal="right" vertical="center"/>
    </xf>
    <xf numFmtId="164" fontId="21" fillId="4" borderId="12" xfId="21" applyNumberFormat="1" applyFont="1" applyFill="1" applyBorder="1" applyAlignment="1">
      <alignment vertical="center"/>
    </xf>
    <xf numFmtId="3" fontId="0" fillId="0" borderId="0" xfId="0" applyNumberFormat="1" applyBorder="1"/>
    <xf numFmtId="0" fontId="12" fillId="2" borderId="0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8" fillId="7" borderId="3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25" fillId="4" borderId="12" xfId="0" applyFont="1" applyFill="1" applyBorder="1" applyAlignment="1">
      <alignment vertical="center"/>
    </xf>
    <xf numFmtId="0" fontId="25" fillId="4" borderId="5" xfId="0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3" fontId="0" fillId="0" borderId="12" xfId="0" applyNumberFormat="1" applyBorder="1"/>
    <xf numFmtId="0" fontId="19" fillId="0" borderId="12" xfId="0" applyFont="1" applyFill="1" applyBorder="1" applyAlignment="1">
      <alignment horizontal="left" vertical="center"/>
    </xf>
    <xf numFmtId="0" fontId="20" fillId="2" borderId="5" xfId="0" applyFont="1" applyFill="1" applyBorder="1" applyAlignment="1">
      <alignment horizontal="left" vertical="center"/>
    </xf>
    <xf numFmtId="164" fontId="20" fillId="2" borderId="12" xfId="21" applyNumberFormat="1" applyFont="1" applyFill="1" applyBorder="1" applyAlignment="1">
      <alignment vertical="center"/>
    </xf>
    <xf numFmtId="0" fontId="4" fillId="0" borderId="0" xfId="0" applyFont="1"/>
    <xf numFmtId="164" fontId="19" fillId="2" borderId="12" xfId="21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3" fontId="19" fillId="0" borderId="9" xfId="0" applyNumberFormat="1" applyFont="1" applyFill="1" applyBorder="1" applyAlignment="1">
      <alignment vertical="center"/>
    </xf>
    <xf numFmtId="3" fontId="19" fillId="8" borderId="9" xfId="0" applyNumberFormat="1" applyFont="1" applyFill="1" applyBorder="1" applyAlignment="1">
      <alignment vertical="center"/>
    </xf>
    <xf numFmtId="164" fontId="19" fillId="0" borderId="9" xfId="2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vertical="center"/>
    </xf>
    <xf numFmtId="167" fontId="21" fillId="4" borderId="12" xfId="20" applyNumberFormat="1" applyFont="1" applyFill="1" applyBorder="1" applyAlignment="1">
      <alignment vertical="center"/>
    </xf>
  </cellXfs>
  <cellStyles count="11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írgula" xfId="20" builtinId="3"/>
    <cellStyle name="Percentagem" xfId="21" builtinId="5"/>
    <cellStyle name="Normal 2" xfId="22"/>
    <cellStyle name="Normal 11 2 3" xfId="23"/>
    <cellStyle name="Normal 44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8" Type="http://schemas.openxmlformats.org/officeDocument/2006/relationships/sharedStrings" Target="sharedStrings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1571625</xdr:colOff>
          <xdr:row>2</xdr:row>
          <xdr:rowOff>133350</xdr:rowOff>
        </xdr:to>
        <xdr:sp macro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2686050" cy="828675"/>
            </a:xfrm>
            <a:prstGeom prst="rect"/>
            <a:solidFill>
              <a:srgbClr val="FFFFFF"/>
            </a:solidFill>
            <a:ln w="9525">
              <a:solidFill>
                <a:srgbClr val="FFFFFF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447675</xdr:colOff>
          <xdr:row>1</xdr:row>
          <xdr:rowOff>638175</xdr:rowOff>
        </xdr:to>
        <xdr:sp macro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2838450" cy="828675"/>
            </a:xfrm>
            <a:prstGeom prst="rect"/>
            <a:solidFill>
              <a:srgbClr val="FFFFFF"/>
            </a:solidFill>
            <a:ln w="9525">
              <a:solidFill>
                <a:srgbClr val="FFFFFF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1733550</xdr:colOff>
          <xdr:row>2</xdr:row>
          <xdr:rowOff>276225</xdr:rowOff>
        </xdr:to>
        <xdr:sp macro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2657475" cy="828675"/>
            </a:xfrm>
            <a:prstGeom prst="rect"/>
            <a:solidFill>
              <a:srgbClr val="FFFFFF"/>
            </a:solidFill>
            <a:ln w="9525">
              <a:solidFill>
                <a:srgbClr val="FFFFFF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647700</xdr:rowOff>
        </xdr:to>
        <xdr:sp macro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2867025" cy="828675"/>
            </a:xfrm>
            <a:prstGeom prst="rect"/>
            <a:solidFill>
              <a:srgbClr val="FFFFFF"/>
            </a:solidFill>
            <a:ln w="9525">
              <a:solidFill>
                <a:srgbClr val="FFFFFF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1733550</xdr:colOff>
          <xdr:row>3</xdr:row>
          <xdr:rowOff>247650</xdr:rowOff>
        </xdr:to>
        <xdr:sp macro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ChangeAspect="1"/>
            </xdr:cNvSpPr>
          </xdr:nvSpPr>
          <xdr:spPr bwMode="auto">
            <a:xfrm>
              <a:off x="0" y="0"/>
              <a:ext cx="2657475" cy="828675"/>
            </a:xfrm>
            <a:prstGeom prst="rect"/>
            <a:solidFill>
              <a:srgbClr val="FFFFFF"/>
            </a:solidFill>
            <a:ln w="9525">
              <a:solidFill>
                <a:srgbClr val="FFFFFF"/>
              </a:solidFill>
              <a:miter lim="800000"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oleObject" Target="../embeddings/oleObject1.bin" /><Relationship Id="rId3" Type="http://schemas.openxmlformats.org/officeDocument/2006/relationships/image" Target="../media/image1.emf" /><Relationship Id="rId4" Type="http://schemas.openxmlformats.org/officeDocument/2006/relationships/vmlDrawing" Target="../drawings/vmlDrawing1.vml" /><Relationship Id="rId5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oleObject" Target="../embeddings/oleObject2.bin" /><Relationship Id="rId3" Type="http://schemas.openxmlformats.org/officeDocument/2006/relationships/image" Target="../media/image1.emf" /><Relationship Id="rId4" Type="http://schemas.openxmlformats.org/officeDocument/2006/relationships/vmlDrawing" Target="../drawings/vmlDrawing2.vml" /><Relationship Id="rId5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oleObject" Target="../embeddings/oleObject3.bin" /><Relationship Id="rId3" Type="http://schemas.openxmlformats.org/officeDocument/2006/relationships/image" Target="../media/image1.emf" /><Relationship Id="rId4" Type="http://schemas.openxmlformats.org/officeDocument/2006/relationships/vmlDrawing" Target="../drawings/vmlDrawing3.vml" /><Relationship Id="rId5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oleObject" Target="../embeddings/oleObject4.bin" /><Relationship Id="rId3" Type="http://schemas.openxmlformats.org/officeDocument/2006/relationships/image" Target="../media/image1.emf" /><Relationship Id="rId4" Type="http://schemas.openxmlformats.org/officeDocument/2006/relationships/vmlDrawing" Target="../drawings/vmlDrawing4.vml" /><Relationship Id="rId5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oleObject" Target="../embeddings/oleObject5.bin" /><Relationship Id="rId3" Type="http://schemas.openxmlformats.org/officeDocument/2006/relationships/image" Target="../media/image1.emf" /><Relationship Id="rId4" Type="http://schemas.openxmlformats.org/officeDocument/2006/relationships/vmlDrawing" Target="../drawings/vmlDrawing5.vml" /><Relationship Id="rId5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138381fb-0070-4466-b0b2-f13223be2b5b}">
  <sheetPr>
    <pageSetUpPr fitToPage="1"/>
  </sheetPr>
  <dimension ref="A1:H205"/>
  <sheetViews>
    <sheetView tabSelected="1" workbookViewId="0" topLeftCell="A1">
      <selection pane="topLeft" activeCell="E17" sqref="E17"/>
    </sheetView>
  </sheetViews>
  <sheetFormatPr defaultColWidth="8.575" defaultRowHeight="12.75"/>
  <cols>
    <col min="1" max="1" width="14.625" style="4" customWidth="1"/>
    <col min="2" max="2" width="50.25" style="4" customWidth="1"/>
    <col min="3" max="4" width="16.625" style="4" customWidth="1"/>
    <col min="5" max="5" width="13.625" style="4" customWidth="1"/>
    <col min="6" max="6" width="15" style="4" customWidth="1"/>
    <col min="7" max="7" width="13.625" style="4" customWidth="1"/>
    <col min="8" max="8" width="10.375" style="4" customWidth="1"/>
    <col min="9" max="16384" width="8.625" style="4"/>
  </cols>
  <sheetData>
    <row r="1" spans="1:8" ht="12.75">
      <c r="A1" s="1"/>
      <c r="B1" s="2"/>
      <c r="C1" s="3"/>
      <c r="D1" s="1"/>
      <c r="E1" s="1"/>
      <c r="F1" s="1"/>
      <c r="G1" s="1"/>
      <c r="H1" s="1"/>
    </row>
    <row r="2" spans="1:8" ht="42" customHeight="1">
      <c r="A2" s="5"/>
      <c r="B2" s="6"/>
      <c r="C2" s="5"/>
      <c r="D2" s="7"/>
      <c r="E2" s="8"/>
      <c r="F2" s="9"/>
      <c r="G2" s="9"/>
      <c r="H2" s="9"/>
    </row>
    <row r="3" spans="1:8" ht="29.25" customHeight="1">
      <c r="A3" s="5"/>
      <c r="B3" s="5"/>
      <c r="C3" s="10"/>
      <c r="D3" s="10"/>
      <c r="E3" s="11"/>
      <c r="F3" s="9"/>
      <c r="G3" s="9"/>
      <c r="H3" s="9"/>
    </row>
    <row r="4" spans="1:8" ht="12.95" customHeight="1">
      <c r="A4" s="12" t="s">
        <v>0</v>
      </c>
      <c r="B4" s="13"/>
      <c r="C4" s="14" t="s">
        <v>1</v>
      </c>
      <c r="D4" s="14" t="s">
        <v>2</v>
      </c>
      <c r="E4" s="15" t="s">
        <v>3</v>
      </c>
      <c r="F4" s="16"/>
      <c r="G4" s="17"/>
      <c r="H4" s="14" t="s">
        <v>4</v>
      </c>
    </row>
    <row r="5" spans="1:8" ht="37.5" customHeight="1">
      <c r="A5" s="18"/>
      <c r="B5" s="19"/>
      <c r="C5" s="20"/>
      <c r="D5" s="20"/>
      <c r="E5" s="14" t="s">
        <v>5</v>
      </c>
      <c r="F5" s="14" t="s">
        <v>6</v>
      </c>
      <c r="G5" s="14" t="s">
        <v>7</v>
      </c>
      <c r="H5" s="20"/>
    </row>
    <row r="6" spans="1:8" ht="12.6" customHeight="1">
      <c r="A6" s="21"/>
      <c r="B6" s="22"/>
      <c r="C6" s="20"/>
      <c r="D6" s="20"/>
      <c r="E6" s="20"/>
      <c r="F6" s="20"/>
      <c r="G6" s="20"/>
      <c r="H6" s="20"/>
    </row>
    <row r="7" spans="1:8" ht="12.75">
      <c r="A7" s="23" t="s">
        <v>8</v>
      </c>
      <c r="B7" s="24" t="s">
        <v>9</v>
      </c>
      <c r="C7" s="25"/>
      <c r="D7" s="25"/>
      <c r="E7" s="25"/>
      <c r="F7" s="25"/>
      <c r="G7" s="25"/>
      <c r="H7" s="25"/>
    </row>
    <row r="8" spans="1:8" ht="12.75">
      <c r="A8" s="26"/>
      <c r="B8" s="27" t="s">
        <v>10</v>
      </c>
      <c r="C8" s="28">
        <v>5.4009751545E10</v>
      </c>
      <c r="D8" s="28">
        <v>5.568968343922002E10</v>
      </c>
      <c r="E8" s="28">
        <v>4.2409893496E10</v>
      </c>
      <c r="F8" s="28">
        <v>2.871512517E9</v>
      </c>
      <c r="G8" s="28">
        <v>4.5281406013E10</v>
      </c>
      <c r="H8" s="29">
        <f>+G8/D8</f>
        <v>0.8131022339608078</v>
      </c>
    </row>
    <row r="9" spans="1:8" ht="12.75">
      <c r="A9" s="30"/>
      <c r="B9" s="31" t="s">
        <v>11</v>
      </c>
      <c r="C9" s="32">
        <v>5.2519695933E10</v>
      </c>
      <c r="D9" s="32">
        <v>5.419962782722002E10</v>
      </c>
      <c r="E9" s="32">
        <v>4.1725051176E10</v>
      </c>
      <c r="F9" s="32">
        <v>2.871512517E9</v>
      </c>
      <c r="G9" s="32">
        <v>4.4596563693E10</v>
      </c>
      <c r="H9" s="33">
        <f t="shared" si="0" ref="H9:H72">+G9/D9</f>
        <v>0.8228204783096834</v>
      </c>
    </row>
    <row r="10" spans="1:8" ht="12.75">
      <c r="A10" s="34" t="s">
        <v>12</v>
      </c>
      <c r="B10" s="35" t="s">
        <v>13</v>
      </c>
      <c r="C10" s="36">
        <v>3.4894816272E10</v>
      </c>
      <c r="D10" s="36">
        <v>3.4894816272E10</v>
      </c>
      <c r="E10" s="36">
        <v>3.3710483439E10</v>
      </c>
      <c r="F10" s="36">
        <v>0.0</v>
      </c>
      <c r="G10" s="36">
        <v>3.3710483439E10</v>
      </c>
      <c r="H10" s="37">
        <f t="shared" si="0"/>
        <v>0.9660599206550251</v>
      </c>
    </row>
    <row r="11" spans="1:8" ht="12.75">
      <c r="A11" s="38"/>
      <c r="B11" s="39"/>
      <c r="C11" s="40"/>
      <c r="D11" s="40"/>
      <c r="E11" s="40"/>
      <c r="F11" s="40"/>
      <c r="G11" s="40"/>
      <c r="H11" s="41"/>
    </row>
    <row r="12" spans="1:8" ht="12.75">
      <c r="A12" s="42" t="s">
        <v>14</v>
      </c>
      <c r="B12" s="43" t="s">
        <v>15</v>
      </c>
      <c r="C12" s="44">
        <v>9.270710751E9</v>
      </c>
      <c r="D12" s="44">
        <v>9.270710751E9</v>
      </c>
      <c r="E12" s="44">
        <v>8.810850918E9</v>
      </c>
      <c r="F12" s="44">
        <v>0.0</v>
      </c>
      <c r="G12" s="44">
        <v>8.810850918E9</v>
      </c>
      <c r="H12" s="45">
        <f t="shared" si="0"/>
        <v>0.9503964857332652</v>
      </c>
    </row>
    <row r="13" spans="1:8" ht="12.75">
      <c r="A13" s="46" t="s">
        <v>16</v>
      </c>
      <c r="B13" s="47" t="s">
        <v>17</v>
      </c>
      <c r="C13" s="48">
        <v>6.026429068E9</v>
      </c>
      <c r="D13" s="48">
        <v>6.026429068E9</v>
      </c>
      <c r="E13" s="48">
        <v>6.072736423E9</v>
      </c>
      <c r="F13" s="48">
        <v>0.0</v>
      </c>
      <c r="G13" s="48">
        <v>6.072736423E9</v>
      </c>
      <c r="H13" s="49">
        <f t="shared" si="0"/>
        <v>1.0076840454732785</v>
      </c>
    </row>
    <row r="14" spans="1:8" ht="12.75">
      <c r="A14" s="46" t="s">
        <v>18</v>
      </c>
      <c r="B14" s="47" t="s">
        <v>19</v>
      </c>
      <c r="C14" s="48">
        <v>3.244281683E9</v>
      </c>
      <c r="D14" s="48">
        <v>3.244281683E9</v>
      </c>
      <c r="E14" s="48">
        <v>2.738114495E9</v>
      </c>
      <c r="F14" s="48">
        <v>0.0</v>
      </c>
      <c r="G14" s="48">
        <v>2.738114495E9</v>
      </c>
      <c r="H14" s="49">
        <f t="shared" si="0"/>
        <v>0.8439817384993694</v>
      </c>
    </row>
    <row r="15" spans="1:8" s="50" customFormat="1" ht="12.75">
      <c r="A15" s="42" t="s">
        <v>20</v>
      </c>
      <c r="B15" s="43" t="s">
        <v>21</v>
      </c>
      <c r="C15" s="44">
        <v>5.70174197E8</v>
      </c>
      <c r="D15" s="44">
        <v>5.70174197E8</v>
      </c>
      <c r="E15" s="44">
        <v>3.88663291E8</v>
      </c>
      <c r="F15" s="44">
        <v>0.0</v>
      </c>
      <c r="G15" s="44">
        <v>3.88663291E8</v>
      </c>
      <c r="H15" s="45">
        <f t="shared" si="0"/>
        <v>0.6816571024170707</v>
      </c>
    </row>
    <row r="16" spans="1:8" ht="12.75">
      <c r="A16" s="51" t="s">
        <v>22</v>
      </c>
      <c r="B16" s="52" t="s">
        <v>23</v>
      </c>
      <c r="C16" s="48">
        <v>5.70174197E8</v>
      </c>
      <c r="D16" s="48">
        <v>5.70174197E8</v>
      </c>
      <c r="E16" s="48">
        <v>3.88663291E8</v>
      </c>
      <c r="F16" s="48">
        <v>0.0</v>
      </c>
      <c r="G16" s="48">
        <v>3.88663291E8</v>
      </c>
      <c r="H16" s="49">
        <f t="shared" si="0"/>
        <v>0.6816571024170707</v>
      </c>
    </row>
    <row r="17" spans="1:8" ht="12.75">
      <c r="A17" s="42" t="s">
        <v>24</v>
      </c>
      <c r="B17" s="43" t="s">
        <v>25</v>
      </c>
      <c r="C17" s="44">
        <v>0.0</v>
      </c>
      <c r="D17" s="44">
        <v>0.0</v>
      </c>
      <c r="E17" s="44">
        <v>0.0</v>
      </c>
      <c r="F17" s="44">
        <v>0.0</v>
      </c>
      <c r="G17" s="44">
        <v>0.0</v>
      </c>
      <c r="H17" s="45">
        <v>0.0</v>
      </c>
    </row>
    <row r="18" spans="1:8" ht="12.75">
      <c r="A18" s="51" t="s">
        <v>26</v>
      </c>
      <c r="B18" s="52" t="s">
        <v>27</v>
      </c>
      <c r="C18" s="48">
        <v>0.0</v>
      </c>
      <c r="D18" s="48">
        <v>0.0</v>
      </c>
      <c r="E18" s="48">
        <v>0.0</v>
      </c>
      <c r="F18" s="48">
        <v>0.0</v>
      </c>
      <c r="G18" s="48">
        <v>0.0</v>
      </c>
      <c r="H18" s="49">
        <v>0.0</v>
      </c>
    </row>
    <row r="19" spans="1:8" ht="12.75">
      <c r="A19" s="51" t="s">
        <v>28</v>
      </c>
      <c r="B19" s="47" t="s">
        <v>17</v>
      </c>
      <c r="C19" s="48">
        <v>0.0</v>
      </c>
      <c r="D19" s="48">
        <v>0.0</v>
      </c>
      <c r="E19" s="48">
        <v>0.0</v>
      </c>
      <c r="F19" s="48">
        <v>0.0</v>
      </c>
      <c r="G19" s="48">
        <v>0.0</v>
      </c>
      <c r="H19" s="49">
        <v>0.0</v>
      </c>
    </row>
    <row r="20" spans="1:8" ht="12.75">
      <c r="A20" s="51" t="s">
        <v>29</v>
      </c>
      <c r="B20" s="47" t="s">
        <v>19</v>
      </c>
      <c r="C20" s="48">
        <v>0.0</v>
      </c>
      <c r="D20" s="48">
        <v>0.0</v>
      </c>
      <c r="E20" s="48">
        <v>0.0</v>
      </c>
      <c r="F20" s="48">
        <v>0.0</v>
      </c>
      <c r="G20" s="48">
        <v>0.0</v>
      </c>
      <c r="H20" s="49">
        <v>0.0</v>
      </c>
    </row>
    <row r="21" spans="1:8" ht="12.75">
      <c r="A21" s="51" t="s">
        <v>30</v>
      </c>
      <c r="B21" s="52" t="s">
        <v>31</v>
      </c>
      <c r="C21" s="48">
        <v>0.0</v>
      </c>
      <c r="D21" s="48">
        <v>0.0</v>
      </c>
      <c r="E21" s="48">
        <v>0.0</v>
      </c>
      <c r="F21" s="48">
        <v>0.0</v>
      </c>
      <c r="G21" s="48">
        <v>0.0</v>
      </c>
      <c r="H21" s="49">
        <v>0.0</v>
      </c>
    </row>
    <row r="22" spans="1:8" ht="12.75">
      <c r="A22" s="51" t="s">
        <v>32</v>
      </c>
      <c r="B22" s="47" t="s">
        <v>17</v>
      </c>
      <c r="C22" s="48">
        <v>0.0</v>
      </c>
      <c r="D22" s="48">
        <v>0.0</v>
      </c>
      <c r="E22" s="48">
        <v>0.0</v>
      </c>
      <c r="F22" s="48">
        <v>0.0</v>
      </c>
      <c r="G22" s="48">
        <v>0.0</v>
      </c>
      <c r="H22" s="49">
        <v>0.0</v>
      </c>
    </row>
    <row r="23" spans="1:8" ht="12.75">
      <c r="A23" s="51" t="s">
        <v>33</v>
      </c>
      <c r="B23" s="47" t="s">
        <v>19</v>
      </c>
      <c r="C23" s="48">
        <v>0.0</v>
      </c>
      <c r="D23" s="48">
        <v>0.0</v>
      </c>
      <c r="E23" s="48">
        <v>0.0</v>
      </c>
      <c r="F23" s="48">
        <v>0.0</v>
      </c>
      <c r="G23" s="48">
        <v>0.0</v>
      </c>
      <c r="H23" s="49">
        <v>0.0</v>
      </c>
    </row>
    <row r="24" spans="1:8" ht="12.75">
      <c r="A24" s="42" t="s">
        <v>34</v>
      </c>
      <c r="B24" s="43" t="s">
        <v>35</v>
      </c>
      <c r="C24" s="44">
        <v>1.6885878949E10</v>
      </c>
      <c r="D24" s="44">
        <v>1.6885878949E10</v>
      </c>
      <c r="E24" s="44">
        <v>1.5947724122E10</v>
      </c>
      <c r="F24" s="44">
        <v>0.0</v>
      </c>
      <c r="G24" s="44">
        <v>1.5947724122E10</v>
      </c>
      <c r="H24" s="45">
        <f t="shared" si="0"/>
        <v>0.9444414572772027</v>
      </c>
    </row>
    <row r="25" spans="1:8" ht="12.75">
      <c r="A25" s="51" t="s">
        <v>36</v>
      </c>
      <c r="B25" s="52" t="s">
        <v>37</v>
      </c>
      <c r="C25" s="48">
        <v>1.4009892745E10</v>
      </c>
      <c r="D25" s="48">
        <v>1.4009892745E10</v>
      </c>
      <c r="E25" s="48">
        <v>1.3116743666E10</v>
      </c>
      <c r="F25" s="48">
        <v>0.0</v>
      </c>
      <c r="G25" s="48">
        <v>1.3116743666E10</v>
      </c>
      <c r="H25" s="49">
        <f t="shared" si="0"/>
        <v>0.9362486854641513</v>
      </c>
    </row>
    <row r="26" spans="1:8" ht="12.75">
      <c r="A26" s="51" t="s">
        <v>38</v>
      </c>
      <c r="B26" s="47" t="s">
        <v>39</v>
      </c>
      <c r="C26" s="48">
        <v>1.4009892745E10</v>
      </c>
      <c r="D26" s="48">
        <v>1.4009892745E10</v>
      </c>
      <c r="E26" s="48">
        <v>1.3116743666E10</v>
      </c>
      <c r="F26" s="48">
        <v>0.0</v>
      </c>
      <c r="G26" s="48">
        <v>1.3116743666E10</v>
      </c>
      <c r="H26" s="49">
        <f t="shared" si="0"/>
        <v>0.9362486854641513</v>
      </c>
    </row>
    <row r="27" spans="1:8" ht="12.75">
      <c r="A27" s="51" t="s">
        <v>38</v>
      </c>
      <c r="B27" s="47" t="s">
        <v>40</v>
      </c>
      <c r="C27" s="48">
        <v>7.424955029E9</v>
      </c>
      <c r="D27" s="48">
        <v>7.424955029E9</v>
      </c>
      <c r="E27" s="48">
        <v>8.319133109E9</v>
      </c>
      <c r="F27" s="48">
        <v>0.0</v>
      </c>
      <c r="G27" s="48">
        <v>8.319133109E9</v>
      </c>
      <c r="H27" s="49">
        <f t="shared" si="0"/>
        <v>1.120428753643297</v>
      </c>
    </row>
    <row r="28" spans="1:8" ht="12.75">
      <c r="A28" s="51" t="s">
        <v>38</v>
      </c>
      <c r="B28" s="47" t="s">
        <v>41</v>
      </c>
      <c r="C28" s="48">
        <v>6.584937716E9</v>
      </c>
      <c r="D28" s="48">
        <v>6.584937716E9</v>
      </c>
      <c r="E28" s="48">
        <v>4.797610557E9</v>
      </c>
      <c r="F28" s="48">
        <v>0.0</v>
      </c>
      <c r="G28" s="48">
        <v>4.797610557E9</v>
      </c>
      <c r="H28" s="49">
        <f t="shared" si="0"/>
        <v>0.7285734146494394</v>
      </c>
    </row>
    <row r="29" spans="1:8" ht="12.75">
      <c r="A29" s="51" t="s">
        <v>42</v>
      </c>
      <c r="B29" s="47" t="s">
        <v>43</v>
      </c>
      <c r="C29" s="48">
        <v>0.0</v>
      </c>
      <c r="D29" s="48">
        <v>0.0</v>
      </c>
      <c r="E29" s="48">
        <v>853642.0</v>
      </c>
      <c r="F29" s="48">
        <v>0.0</v>
      </c>
      <c r="G29" s="48">
        <v>853642.0</v>
      </c>
      <c r="H29" s="49">
        <v>0.0</v>
      </c>
    </row>
    <row r="30" spans="1:8" ht="12.75">
      <c r="A30" s="51" t="s">
        <v>44</v>
      </c>
      <c r="B30" s="47" t="s">
        <v>45</v>
      </c>
      <c r="C30" s="48">
        <v>0.0</v>
      </c>
      <c r="D30" s="48">
        <v>0.0</v>
      </c>
      <c r="E30" s="48">
        <v>853642.0</v>
      </c>
      <c r="F30" s="48">
        <v>0.0</v>
      </c>
      <c r="G30" s="48">
        <v>853642.0</v>
      </c>
      <c r="H30" s="49">
        <v>0.0</v>
      </c>
    </row>
    <row r="31" spans="1:8" ht="12.75">
      <c r="A31" s="51" t="s">
        <v>46</v>
      </c>
      <c r="B31" s="52" t="s">
        <v>47</v>
      </c>
      <c r="C31" s="48">
        <v>1.954612983E9</v>
      </c>
      <c r="D31" s="48">
        <v>1.954612983E9</v>
      </c>
      <c r="E31" s="48">
        <v>2.009849865E9</v>
      </c>
      <c r="F31" s="48">
        <v>0.0</v>
      </c>
      <c r="G31" s="48">
        <v>2.009849865E9</v>
      </c>
      <c r="H31" s="49">
        <f t="shared" si="0"/>
        <v>1.0282597539668548</v>
      </c>
    </row>
    <row r="32" spans="1:8" s="53" customFormat="1" ht="12.75">
      <c r="A32" s="51" t="s">
        <v>48</v>
      </c>
      <c r="B32" s="47" t="s">
        <v>49</v>
      </c>
      <c r="C32" s="48">
        <v>1.954612983E9</v>
      </c>
      <c r="D32" s="48">
        <v>1.954612983E9</v>
      </c>
      <c r="E32" s="48">
        <v>2.009849865E9</v>
      </c>
      <c r="F32" s="48">
        <v>0.0</v>
      </c>
      <c r="G32" s="48">
        <v>2.009849865E9</v>
      </c>
      <c r="H32" s="49">
        <f t="shared" si="0"/>
        <v>1.0282597539668548</v>
      </c>
    </row>
    <row r="33" spans="1:8" s="53" customFormat="1" ht="12.75">
      <c r="A33" s="51" t="s">
        <v>50</v>
      </c>
      <c r="B33" s="52" t="s">
        <v>51</v>
      </c>
      <c r="C33" s="48">
        <v>0.0</v>
      </c>
      <c r="D33" s="48">
        <v>0.0</v>
      </c>
      <c r="E33" s="48">
        <v>0.0</v>
      </c>
      <c r="F33" s="48">
        <v>0.0</v>
      </c>
      <c r="G33" s="48">
        <v>0.0</v>
      </c>
      <c r="H33" s="49">
        <v>0.0</v>
      </c>
    </row>
    <row r="34" spans="1:8" ht="12.75">
      <c r="A34" s="51" t="s">
        <v>52</v>
      </c>
      <c r="B34" s="52" t="s">
        <v>53</v>
      </c>
      <c r="C34" s="48">
        <v>2.4772727E8</v>
      </c>
      <c r="D34" s="48">
        <v>2.4772727E8</v>
      </c>
      <c r="E34" s="48">
        <v>1.45023649E8</v>
      </c>
      <c r="F34" s="48">
        <v>0.0</v>
      </c>
      <c r="G34" s="48">
        <v>1.45023649E8</v>
      </c>
      <c r="H34" s="49">
        <f t="shared" si="0"/>
        <v>0.5854165712155953</v>
      </c>
    </row>
    <row r="35" spans="1:8" ht="12.75">
      <c r="A35" s="51" t="s">
        <v>54</v>
      </c>
      <c r="B35" s="47" t="s">
        <v>55</v>
      </c>
      <c r="C35" s="48">
        <v>0.0</v>
      </c>
      <c r="D35" s="48">
        <v>0.0</v>
      </c>
      <c r="E35" s="48">
        <v>0.0</v>
      </c>
      <c r="F35" s="48">
        <v>0.0</v>
      </c>
      <c r="G35" s="48">
        <v>0.0</v>
      </c>
      <c r="H35" s="49">
        <v>0.0</v>
      </c>
    </row>
    <row r="36" spans="1:8" ht="12.75">
      <c r="A36" s="51" t="s">
        <v>56</v>
      </c>
      <c r="B36" s="47" t="s">
        <v>57</v>
      </c>
      <c r="C36" s="48">
        <v>2.4772727E8</v>
      </c>
      <c r="D36" s="48">
        <v>2.4772727E8</v>
      </c>
      <c r="E36" s="48">
        <v>1.45023649E8</v>
      </c>
      <c r="F36" s="48">
        <v>0.0</v>
      </c>
      <c r="G36" s="48">
        <v>1.45023649E8</v>
      </c>
      <c r="H36" s="49">
        <f t="shared" si="0"/>
        <v>0.5854165712155953</v>
      </c>
    </row>
    <row r="37" spans="1:8" ht="12.75">
      <c r="A37" s="51" t="s">
        <v>58</v>
      </c>
      <c r="B37" s="47" t="s">
        <v>59</v>
      </c>
      <c r="C37" s="48">
        <v>0.0</v>
      </c>
      <c r="D37" s="48">
        <v>0.0</v>
      </c>
      <c r="E37" s="48">
        <v>0.0</v>
      </c>
      <c r="F37" s="48">
        <v>0.0</v>
      </c>
      <c r="G37" s="48">
        <v>0.0</v>
      </c>
      <c r="H37" s="49">
        <v>0.0</v>
      </c>
    </row>
    <row r="38" spans="1:8" ht="12.75">
      <c r="A38" s="51" t="s">
        <v>60</v>
      </c>
      <c r="B38" s="52" t="s">
        <v>61</v>
      </c>
      <c r="C38" s="48">
        <v>6.73645951E8</v>
      </c>
      <c r="D38" s="48">
        <v>6.73645951E8</v>
      </c>
      <c r="E38" s="48">
        <v>6.752533E8</v>
      </c>
      <c r="F38" s="48">
        <v>0.0</v>
      </c>
      <c r="G38" s="48">
        <v>6.752533E8</v>
      </c>
      <c r="H38" s="49">
        <f t="shared" si="0"/>
        <v>1.0023860441788657</v>
      </c>
    </row>
    <row r="39" spans="1:8" ht="12.75">
      <c r="A39" s="51" t="s">
        <v>62</v>
      </c>
      <c r="B39" s="47" t="s">
        <v>63</v>
      </c>
      <c r="C39" s="48">
        <v>0.0</v>
      </c>
      <c r="D39" s="48">
        <v>0.0</v>
      </c>
      <c r="E39" s="48">
        <v>0.0</v>
      </c>
      <c r="F39" s="48">
        <v>0.0</v>
      </c>
      <c r="G39" s="48">
        <v>0.0</v>
      </c>
      <c r="H39" s="49">
        <v>0.0</v>
      </c>
    </row>
    <row r="40" spans="1:8" ht="12.75">
      <c r="A40" s="51" t="s">
        <v>64</v>
      </c>
      <c r="B40" s="47" t="s">
        <v>65</v>
      </c>
      <c r="C40" s="48">
        <v>6.73645951E8</v>
      </c>
      <c r="D40" s="48">
        <v>6.73645951E8</v>
      </c>
      <c r="E40" s="48">
        <v>6.752533E8</v>
      </c>
      <c r="F40" s="48">
        <v>0.0</v>
      </c>
      <c r="G40" s="48">
        <v>6.752533E8</v>
      </c>
      <c r="H40" s="49">
        <f t="shared" si="0"/>
        <v>1.0023860441788657</v>
      </c>
    </row>
    <row r="41" spans="1:8" ht="12.75">
      <c r="A41" s="51" t="s">
        <v>66</v>
      </c>
      <c r="B41" s="52" t="s">
        <v>67</v>
      </c>
      <c r="C41" s="48">
        <v>0.0</v>
      </c>
      <c r="D41" s="48">
        <v>0.0</v>
      </c>
      <c r="E41" s="48">
        <v>0.0</v>
      </c>
      <c r="F41" s="48">
        <v>0.0</v>
      </c>
      <c r="G41" s="48">
        <v>0.0</v>
      </c>
      <c r="H41" s="49">
        <v>0.0</v>
      </c>
    </row>
    <row r="42" spans="1:8" ht="12.75">
      <c r="A42" s="42" t="s">
        <v>68</v>
      </c>
      <c r="B42" s="43" t="s">
        <v>69</v>
      </c>
      <c r="C42" s="44">
        <v>7.471000001E9</v>
      </c>
      <c r="D42" s="44">
        <v>7.471000001E9</v>
      </c>
      <c r="E42" s="44">
        <v>7.89363937E9</v>
      </c>
      <c r="F42" s="44">
        <v>0.0</v>
      </c>
      <c r="G42" s="44">
        <v>7.89363937E9</v>
      </c>
      <c r="H42" s="45">
        <f t="shared" si="0"/>
        <v>1.0565706557279386</v>
      </c>
    </row>
    <row r="43" spans="1:8" ht="12.75">
      <c r="A43" s="51" t="s">
        <v>70</v>
      </c>
      <c r="B43" s="47" t="s">
        <v>71</v>
      </c>
      <c r="C43" s="48">
        <v>7.15358458E9</v>
      </c>
      <c r="D43" s="48">
        <v>7.15358458E9</v>
      </c>
      <c r="E43" s="48">
        <v>7.565272241E9</v>
      </c>
      <c r="F43" s="48">
        <v>0.0</v>
      </c>
      <c r="G43" s="48">
        <v>7.565272241E9</v>
      </c>
      <c r="H43" s="49">
        <f t="shared" si="0"/>
        <v>1.0575498418165066</v>
      </c>
    </row>
    <row r="44" spans="1:8" ht="12.75">
      <c r="A44" s="51" t="s">
        <v>72</v>
      </c>
      <c r="B44" s="47" t="s">
        <v>73</v>
      </c>
      <c r="C44" s="48">
        <v>3.17415421E8</v>
      </c>
      <c r="D44" s="48">
        <v>3.17415421E8</v>
      </c>
      <c r="E44" s="48">
        <v>3.28367129E8</v>
      </c>
      <c r="F44" s="48">
        <v>0.0</v>
      </c>
      <c r="G44" s="48">
        <v>3.28367129E8</v>
      </c>
      <c r="H44" s="49">
        <f t="shared" si="0"/>
        <v>1.0345027597131142</v>
      </c>
    </row>
    <row r="45" spans="1:8" ht="12.75">
      <c r="A45" s="51" t="s">
        <v>74</v>
      </c>
      <c r="B45" s="47" t="s">
        <v>75</v>
      </c>
      <c r="C45" s="48">
        <v>0.0</v>
      </c>
      <c r="D45" s="48">
        <v>0.0</v>
      </c>
      <c r="E45" s="48">
        <v>0.0</v>
      </c>
      <c r="F45" s="48">
        <v>0.0</v>
      </c>
      <c r="G45" s="48">
        <v>0.0</v>
      </c>
      <c r="H45" s="49">
        <v>0.0</v>
      </c>
    </row>
    <row r="46" spans="1:8" ht="12.75">
      <c r="A46" s="42" t="s">
        <v>76</v>
      </c>
      <c r="B46" s="43" t="s">
        <v>61</v>
      </c>
      <c r="C46" s="44">
        <v>6.97052374E8</v>
      </c>
      <c r="D46" s="44">
        <v>6.97052374E8</v>
      </c>
      <c r="E46" s="44">
        <v>6.69605738E8</v>
      </c>
      <c r="F46" s="44">
        <v>0.0</v>
      </c>
      <c r="G46" s="44">
        <v>6.69605738E8</v>
      </c>
      <c r="H46" s="45">
        <f t="shared" si="0"/>
        <v>0.9606247148367075</v>
      </c>
    </row>
    <row r="47" spans="1:8" ht="12.75">
      <c r="A47" s="51" t="s">
        <v>77</v>
      </c>
      <c r="B47" s="47" t="s">
        <v>78</v>
      </c>
      <c r="C47" s="48">
        <v>6.64E8</v>
      </c>
      <c r="D47" s="48">
        <v>6.64E8</v>
      </c>
      <c r="E47" s="48">
        <v>6.42467674E8</v>
      </c>
      <c r="F47" s="48">
        <v>0.0</v>
      </c>
      <c r="G47" s="48">
        <v>6.42467674E8</v>
      </c>
      <c r="H47" s="49">
        <f t="shared" si="0"/>
        <v>0.9675717981927711</v>
      </c>
    </row>
    <row r="48" spans="1:8" ht="12.75">
      <c r="A48" s="51" t="s">
        <v>79</v>
      </c>
      <c r="B48" s="47" t="s">
        <v>80</v>
      </c>
      <c r="C48" s="48">
        <v>0.0</v>
      </c>
      <c r="D48" s="48">
        <v>0.0</v>
      </c>
      <c r="E48" s="48">
        <v>0.0</v>
      </c>
      <c r="F48" s="48">
        <v>0.0</v>
      </c>
      <c r="G48" s="48">
        <v>0.0</v>
      </c>
      <c r="H48" s="49">
        <v>0.0</v>
      </c>
    </row>
    <row r="49" spans="1:8" ht="12.75">
      <c r="A49" s="51" t="s">
        <v>81</v>
      </c>
      <c r="B49" s="47" t="s">
        <v>82</v>
      </c>
      <c r="C49" s="48">
        <v>3.3052374E7</v>
      </c>
      <c r="D49" s="48">
        <v>3.3052374E7</v>
      </c>
      <c r="E49" s="48">
        <v>2.7129443E7</v>
      </c>
      <c r="F49" s="48">
        <v>0.0</v>
      </c>
      <c r="G49" s="48">
        <v>2.7129443E7</v>
      </c>
      <c r="H49" s="49">
        <f t="shared" si="0"/>
        <v>0.8208016465020032</v>
      </c>
    </row>
    <row r="50" spans="1:8" ht="12.75">
      <c r="A50" s="51" t="s">
        <v>83</v>
      </c>
      <c r="B50" s="47" t="s">
        <v>84</v>
      </c>
      <c r="C50" s="48">
        <v>0.0</v>
      </c>
      <c r="D50" s="48">
        <v>0.0</v>
      </c>
      <c r="E50" s="48">
        <v>8621.0</v>
      </c>
      <c r="F50" s="48">
        <v>0.0</v>
      </c>
      <c r="G50" s="48">
        <v>8621.0</v>
      </c>
      <c r="H50" s="49">
        <v>0.0</v>
      </c>
    </row>
    <row r="51" spans="1:8" ht="12.75">
      <c r="A51" s="54" t="s">
        <v>85</v>
      </c>
      <c r="B51" s="55" t="s">
        <v>86</v>
      </c>
      <c r="C51" s="44">
        <v>7.0893545E7</v>
      </c>
      <c r="D51" s="44">
        <v>7.0893545E7</v>
      </c>
      <c r="E51" s="44">
        <v>7.8484169E7</v>
      </c>
      <c r="F51" s="44">
        <v>0.0</v>
      </c>
      <c r="G51" s="44">
        <v>7.8484169E7</v>
      </c>
      <c r="H51" s="45">
        <f t="shared" si="0"/>
        <v>1.1070707354245015</v>
      </c>
    </row>
    <row r="52" spans="1:8" ht="12.75">
      <c r="A52" s="42" t="s">
        <v>87</v>
      </c>
      <c r="B52" s="43" t="s">
        <v>88</v>
      </c>
      <c r="C52" s="44">
        <v>7.0893545E7</v>
      </c>
      <c r="D52" s="44">
        <v>7.0893545E7</v>
      </c>
      <c r="E52" s="44">
        <v>7.8484169E7</v>
      </c>
      <c r="F52" s="44">
        <v>0.0</v>
      </c>
      <c r="G52" s="44">
        <v>7.8484169E7</v>
      </c>
      <c r="H52" s="45">
        <f t="shared" si="0"/>
        <v>1.1070707354245015</v>
      </c>
    </row>
    <row r="53" spans="1:8" ht="12.75">
      <c r="A53" s="56" t="s">
        <v>89</v>
      </c>
      <c r="B53" s="47" t="s">
        <v>90</v>
      </c>
      <c r="C53" s="48">
        <v>0.0</v>
      </c>
      <c r="D53" s="48">
        <v>0.0</v>
      </c>
      <c r="E53" s="48">
        <v>48395.0</v>
      </c>
      <c r="F53" s="48">
        <v>0.0</v>
      </c>
      <c r="G53" s="48">
        <v>48395.0</v>
      </c>
      <c r="H53" s="49">
        <v>0.0</v>
      </c>
    </row>
    <row r="54" spans="1:8" ht="12.75">
      <c r="A54" s="56" t="s">
        <v>91</v>
      </c>
      <c r="B54" s="47" t="s">
        <v>92</v>
      </c>
      <c r="C54" s="48">
        <v>7.0893545E7</v>
      </c>
      <c r="D54" s="48">
        <v>7.0893545E7</v>
      </c>
      <c r="E54" s="48">
        <v>7.7837048E7</v>
      </c>
      <c r="F54" s="48">
        <v>0.0</v>
      </c>
      <c r="G54" s="48">
        <v>7.7837048E7</v>
      </c>
      <c r="H54" s="49">
        <f t="shared" si="0"/>
        <v>1.0979426688283116</v>
      </c>
    </row>
    <row r="55" spans="1:8" ht="12.75">
      <c r="A55" s="56" t="s">
        <v>93</v>
      </c>
      <c r="B55" s="47" t="s">
        <v>94</v>
      </c>
      <c r="C55" s="48">
        <v>0.0</v>
      </c>
      <c r="D55" s="48">
        <v>0.0</v>
      </c>
      <c r="E55" s="48">
        <v>0.0</v>
      </c>
      <c r="F55" s="48">
        <v>0.0</v>
      </c>
      <c r="G55" s="48">
        <v>0.0</v>
      </c>
      <c r="H55" s="49">
        <v>0.0</v>
      </c>
    </row>
    <row r="56" spans="1:8" ht="12.75">
      <c r="A56" s="56" t="s">
        <v>95</v>
      </c>
      <c r="B56" s="47" t="s">
        <v>96</v>
      </c>
      <c r="C56" s="48">
        <v>0.0</v>
      </c>
      <c r="D56" s="48">
        <v>0.0</v>
      </c>
      <c r="E56" s="48">
        <v>0.0</v>
      </c>
      <c r="F56" s="48">
        <v>0.0</v>
      </c>
      <c r="G56" s="48">
        <v>0.0</v>
      </c>
      <c r="H56" s="49">
        <v>0.0</v>
      </c>
    </row>
    <row r="57" spans="1:8" ht="12.75">
      <c r="A57" s="56" t="s">
        <v>97</v>
      </c>
      <c r="B57" s="47" t="s">
        <v>98</v>
      </c>
      <c r="C57" s="48">
        <v>0.0</v>
      </c>
      <c r="D57" s="48">
        <v>0.0</v>
      </c>
      <c r="E57" s="48">
        <v>598726.0</v>
      </c>
      <c r="F57" s="48">
        <v>0.0</v>
      </c>
      <c r="G57" s="48">
        <v>598726.0</v>
      </c>
      <c r="H57" s="49">
        <v>0.0</v>
      </c>
    </row>
    <row r="58" spans="1:8" ht="12.75">
      <c r="A58" s="57" t="s">
        <v>99</v>
      </c>
      <c r="B58" s="55" t="s">
        <v>100</v>
      </c>
      <c r="C58" s="44">
        <v>5.250375509E9</v>
      </c>
      <c r="D58" s="44">
        <v>6.93030740322002E9</v>
      </c>
      <c r="E58" s="44">
        <v>3.830273973E9</v>
      </c>
      <c r="F58" s="44">
        <v>6.12187941E8</v>
      </c>
      <c r="G58" s="44">
        <v>4.442461914E9</v>
      </c>
      <c r="H58" s="45">
        <f t="shared" si="0"/>
        <v>0.641019460685958</v>
      </c>
    </row>
    <row r="59" spans="1:8" ht="12.75">
      <c r="A59" s="58" t="s">
        <v>101</v>
      </c>
      <c r="B59" s="43" t="s">
        <v>102</v>
      </c>
      <c r="C59" s="44">
        <v>4.52480552E9</v>
      </c>
      <c r="D59" s="44">
        <v>6.20473741422002E9</v>
      </c>
      <c r="E59" s="44">
        <v>3.349208898E9</v>
      </c>
      <c r="F59" s="44">
        <v>1.70166761E8</v>
      </c>
      <c r="G59" s="44">
        <v>3.519375659E9</v>
      </c>
      <c r="H59" s="45">
        <f t="shared" si="0"/>
        <v>0.5672078323466668</v>
      </c>
    </row>
    <row r="60" spans="1:8" ht="12.75">
      <c r="A60" s="56" t="s">
        <v>103</v>
      </c>
      <c r="B60" s="43" t="s">
        <v>104</v>
      </c>
      <c r="C60" s="44">
        <v>3.152752135E9</v>
      </c>
      <c r="D60" s="44">
        <v>3.152752135E9</v>
      </c>
      <c r="E60" s="44">
        <v>2.719303277E9</v>
      </c>
      <c r="F60" s="44">
        <v>1.3129502E8</v>
      </c>
      <c r="G60" s="44">
        <v>2.850598297E9</v>
      </c>
      <c r="H60" s="49">
        <f t="shared" si="0"/>
        <v>0.9041618798237686</v>
      </c>
    </row>
    <row r="61" spans="1:8" ht="12.75">
      <c r="A61" s="56" t="s">
        <v>105</v>
      </c>
      <c r="B61" s="47" t="s">
        <v>106</v>
      </c>
      <c r="C61" s="48">
        <v>1.02914E9</v>
      </c>
      <c r="D61" s="48">
        <v>1.02914E9</v>
      </c>
      <c r="E61" s="48">
        <v>1.266983691E9</v>
      </c>
      <c r="F61" s="48">
        <v>0.0</v>
      </c>
      <c r="G61" s="48">
        <v>1.266983691E9</v>
      </c>
      <c r="H61" s="49">
        <f t="shared" si="0"/>
        <v>1.2311091697922538</v>
      </c>
    </row>
    <row r="62" spans="1:8" ht="12.75">
      <c r="A62" s="56" t="s">
        <v>107</v>
      </c>
      <c r="B62" s="47" t="s">
        <v>108</v>
      </c>
      <c r="C62" s="48">
        <v>3.15485523E8</v>
      </c>
      <c r="D62" s="48">
        <v>3.15485523E8</v>
      </c>
      <c r="E62" s="48">
        <v>0.0</v>
      </c>
      <c r="F62" s="48">
        <v>0.0</v>
      </c>
      <c r="G62" s="48">
        <v>0.0</v>
      </c>
      <c r="H62" s="49">
        <f t="shared" si="0"/>
        <v>0.0</v>
      </c>
    </row>
    <row r="63" spans="1:8" ht="12.75">
      <c r="A63" s="56" t="s">
        <v>109</v>
      </c>
      <c r="B63" s="47" t="s">
        <v>110</v>
      </c>
      <c r="C63" s="48">
        <v>1.808126612E9</v>
      </c>
      <c r="D63" s="48">
        <v>1.808126612E9</v>
      </c>
      <c r="E63" s="48">
        <v>1.444666908E9</v>
      </c>
      <c r="F63" s="48">
        <v>1.30661782E8</v>
      </c>
      <c r="G63" s="48">
        <v>1.57532869E9</v>
      </c>
      <c r="H63" s="49">
        <f t="shared" si="0"/>
        <v>0.8712491036551372</v>
      </c>
    </row>
    <row r="64" spans="1:8" ht="12.75">
      <c r="A64" s="56" t="s">
        <v>111</v>
      </c>
      <c r="B64" s="47" t="s">
        <v>112</v>
      </c>
      <c r="C64" s="48">
        <v>0.0</v>
      </c>
      <c r="D64" s="48">
        <v>0.0</v>
      </c>
      <c r="E64" s="48">
        <v>7652678.0</v>
      </c>
      <c r="F64" s="48">
        <v>633238.0</v>
      </c>
      <c r="G64" s="48">
        <v>8285916.0</v>
      </c>
      <c r="H64" s="49">
        <v>0.0</v>
      </c>
    </row>
    <row r="65" spans="1:8" ht="12.75">
      <c r="A65" s="56" t="s">
        <v>113</v>
      </c>
      <c r="B65" s="43" t="s">
        <v>114</v>
      </c>
      <c r="C65" s="44">
        <v>1.372053385E9</v>
      </c>
      <c r="D65" s="44">
        <v>3.0519852792200203E9</v>
      </c>
      <c r="E65" s="44">
        <v>6.29905621E8</v>
      </c>
      <c r="F65" s="44">
        <v>3.8871741E7</v>
      </c>
      <c r="G65" s="44">
        <v>6.68777362E8</v>
      </c>
      <c r="H65" s="45">
        <f t="shared" si="0"/>
        <v>0.21912863294377222</v>
      </c>
    </row>
    <row r="66" spans="1:8" ht="12.75">
      <c r="A66" s="56" t="s">
        <v>115</v>
      </c>
      <c r="B66" s="47" t="s">
        <v>106</v>
      </c>
      <c r="C66" s="48">
        <v>0.0</v>
      </c>
      <c r="D66" s="48">
        <v>0.0</v>
      </c>
      <c r="E66" s="48"/>
      <c r="F66" s="48">
        <v>0.0</v>
      </c>
      <c r="G66" s="48">
        <v>0.0</v>
      </c>
      <c r="H66" s="49">
        <v>0.0</v>
      </c>
    </row>
    <row r="67" spans="1:8" ht="12.75">
      <c r="A67" s="56" t="s">
        <v>116</v>
      </c>
      <c r="B67" s="47" t="s">
        <v>108</v>
      </c>
      <c r="C67" s="48">
        <v>5578478.0</v>
      </c>
      <c r="D67" s="48">
        <v>5578478.0</v>
      </c>
      <c r="E67" s="48">
        <v>9.7847513E7</v>
      </c>
      <c r="F67" s="48">
        <v>0.0</v>
      </c>
      <c r="G67" s="48">
        <v>9.7847513E7</v>
      </c>
      <c r="H67" s="49">
        <f t="shared" si="0"/>
        <v>17.540180852196603</v>
      </c>
    </row>
    <row r="68" spans="1:8" ht="12.75">
      <c r="A68" s="56" t="s">
        <v>117</v>
      </c>
      <c r="B68" s="47" t="s">
        <v>110</v>
      </c>
      <c r="C68" s="48">
        <v>1.366474907E9</v>
      </c>
      <c r="D68" s="48">
        <v>3.0464068012200203E9</v>
      </c>
      <c r="E68" s="48">
        <v>5.32058108E8</v>
      </c>
      <c r="F68" s="48">
        <v>3.8871741E7</v>
      </c>
      <c r="G68" s="48">
        <v>5.70929849E8</v>
      </c>
      <c r="H68" s="49">
        <f t="shared" si="0"/>
        <v>0.18741090282865536</v>
      </c>
    </row>
    <row r="69" spans="1:8" ht="12.75">
      <c r="A69" s="56" t="s">
        <v>118</v>
      </c>
      <c r="B69" s="47" t="s">
        <v>112</v>
      </c>
      <c r="C69" s="48">
        <v>0.0</v>
      </c>
      <c r="D69" s="48">
        <v>0.0</v>
      </c>
      <c r="E69" s="48">
        <v>0.0</v>
      </c>
      <c r="F69" s="48">
        <v>0.0</v>
      </c>
      <c r="G69" s="48">
        <v>0.0</v>
      </c>
      <c r="H69" s="49">
        <v>0.0</v>
      </c>
    </row>
    <row r="70" spans="1:8" ht="12.75">
      <c r="A70" s="58" t="s">
        <v>119</v>
      </c>
      <c r="B70" s="43" t="s">
        <v>120</v>
      </c>
      <c r="C70" s="44">
        <v>2.17913789E8</v>
      </c>
      <c r="D70" s="44">
        <v>2.17913789E8</v>
      </c>
      <c r="E70" s="44">
        <v>4.11042525E8</v>
      </c>
      <c r="F70" s="44">
        <v>7.9516051E7</v>
      </c>
      <c r="G70" s="44">
        <v>4.90558576E8</v>
      </c>
      <c r="H70" s="45">
        <f t="shared" si="0"/>
        <v>2.251158948000303</v>
      </c>
    </row>
    <row r="71" spans="1:8" ht="12.75">
      <c r="A71" s="56" t="s">
        <v>121</v>
      </c>
      <c r="B71" s="47" t="s">
        <v>104</v>
      </c>
      <c r="C71" s="48">
        <v>2.16913789E8</v>
      </c>
      <c r="D71" s="48">
        <v>2.16913789E8</v>
      </c>
      <c r="E71" s="48">
        <v>3.98750766E8</v>
      </c>
      <c r="F71" s="48">
        <v>7.9516051E7</v>
      </c>
      <c r="G71" s="48">
        <v>4.78266817E8</v>
      </c>
      <c r="H71" s="49">
        <f t="shared" si="0"/>
        <v>2.2048705119433416</v>
      </c>
    </row>
    <row r="72" spans="1:8" ht="12.75">
      <c r="A72" s="56" t="s">
        <v>122</v>
      </c>
      <c r="B72" s="47" t="s">
        <v>114</v>
      </c>
      <c r="C72" s="48">
        <v>1000000.0</v>
      </c>
      <c r="D72" s="48">
        <v>1000000.0</v>
      </c>
      <c r="E72" s="48">
        <v>1.2291759E7</v>
      </c>
      <c r="F72" s="48">
        <v>0.0</v>
      </c>
      <c r="G72" s="48">
        <v>1.2291759E7</v>
      </c>
      <c r="H72" s="49">
        <f t="shared" si="0"/>
        <v>12.291759</v>
      </c>
    </row>
    <row r="73" spans="1:8" ht="12.75">
      <c r="A73" s="58" t="s">
        <v>123</v>
      </c>
      <c r="B73" s="43" t="s">
        <v>124</v>
      </c>
      <c r="C73" s="44">
        <v>5.076562E8</v>
      </c>
      <c r="D73" s="44">
        <v>5.076562E8</v>
      </c>
      <c r="E73" s="44">
        <v>7.002255E7</v>
      </c>
      <c r="F73" s="44">
        <v>3.62505129E8</v>
      </c>
      <c r="G73" s="44">
        <v>4.32527679E8</v>
      </c>
      <c r="H73" s="45">
        <f t="shared" si="1" ref="H73:H125">+G73/D73</f>
        <v>0.8520090545530618</v>
      </c>
    </row>
    <row r="74" spans="1:8" ht="12.75">
      <c r="A74" s="58" t="s">
        <v>125</v>
      </c>
      <c r="B74" s="43" t="s">
        <v>104</v>
      </c>
      <c r="C74" s="44">
        <v>5.076562E8</v>
      </c>
      <c r="D74" s="44">
        <v>5.076562E8</v>
      </c>
      <c r="E74" s="44">
        <v>7.002255E7</v>
      </c>
      <c r="F74" s="44">
        <v>3.62505129E8</v>
      </c>
      <c r="G74" s="44">
        <v>4.32527679E8</v>
      </c>
      <c r="H74" s="45">
        <f t="shared" si="1"/>
        <v>0.8520090545530618</v>
      </c>
    </row>
    <row r="75" spans="1:8" ht="12.75">
      <c r="A75" s="56" t="s">
        <v>126</v>
      </c>
      <c r="B75" s="47" t="s">
        <v>127</v>
      </c>
      <c r="C75" s="48">
        <v>2.4498683E7</v>
      </c>
      <c r="D75" s="48">
        <v>2.4498683E7</v>
      </c>
      <c r="E75" s="48">
        <v>14550.0</v>
      </c>
      <c r="F75" s="48">
        <v>0.0</v>
      </c>
      <c r="G75" s="48">
        <v>14550.0</v>
      </c>
      <c r="H75" s="49">
        <f t="shared" si="1"/>
        <v>5.939094766849303E-4</v>
      </c>
    </row>
    <row r="76" spans="1:8" ht="12.75">
      <c r="A76" s="56" t="s">
        <v>128</v>
      </c>
      <c r="B76" s="47" t="s">
        <v>129</v>
      </c>
      <c r="C76" s="48">
        <v>180000.0</v>
      </c>
      <c r="D76" s="48">
        <v>180000.0</v>
      </c>
      <c r="E76" s="48">
        <v>0.0</v>
      </c>
      <c r="F76" s="48">
        <v>0.0</v>
      </c>
      <c r="G76" s="48">
        <v>0.0</v>
      </c>
      <c r="H76" s="49">
        <f t="shared" si="1"/>
        <v>0.0</v>
      </c>
    </row>
    <row r="77" spans="1:8" ht="12.75">
      <c r="A77" s="56" t="s">
        <v>130</v>
      </c>
      <c r="B77" s="47" t="s">
        <v>131</v>
      </c>
      <c r="C77" s="48">
        <v>1.65E7</v>
      </c>
      <c r="D77" s="48">
        <v>1.65E7</v>
      </c>
      <c r="E77" s="48">
        <v>0.0</v>
      </c>
      <c r="F77" s="48">
        <v>1.65E7</v>
      </c>
      <c r="G77" s="48">
        <v>1.65E7</v>
      </c>
      <c r="H77" s="49">
        <f t="shared" si="1"/>
        <v>1.0</v>
      </c>
    </row>
    <row r="78" spans="1:8" ht="12.75">
      <c r="A78" s="56" t="s">
        <v>132</v>
      </c>
      <c r="B78" s="47" t="s">
        <v>112</v>
      </c>
      <c r="C78" s="48">
        <v>4.66477517E8</v>
      </c>
      <c r="D78" s="48">
        <v>4.66477517E8</v>
      </c>
      <c r="E78" s="48">
        <v>7.0008E7</v>
      </c>
      <c r="F78" s="48">
        <v>3.46005129E8</v>
      </c>
      <c r="G78" s="48">
        <v>4.16013129E8</v>
      </c>
      <c r="H78" s="49">
        <f t="shared" si="1"/>
        <v>0.8918181773806689</v>
      </c>
    </row>
    <row r="79" spans="1:8" ht="12.75">
      <c r="A79" s="56" t="s">
        <v>133</v>
      </c>
      <c r="B79" s="52" t="s">
        <v>114</v>
      </c>
      <c r="C79" s="44">
        <v>0.0</v>
      </c>
      <c r="D79" s="44">
        <v>0.0</v>
      </c>
      <c r="E79" s="44">
        <v>0.0</v>
      </c>
      <c r="F79" s="48">
        <v>0.0</v>
      </c>
      <c r="G79" s="48">
        <v>0.0</v>
      </c>
      <c r="H79" s="49">
        <v>0.0</v>
      </c>
    </row>
    <row r="80" spans="1:8" ht="12.75">
      <c r="A80" s="57" t="s">
        <v>134</v>
      </c>
      <c r="B80" s="55" t="s">
        <v>135</v>
      </c>
      <c r="C80" s="44">
        <v>1.2303610607E10</v>
      </c>
      <c r="D80" s="44">
        <v>1.2303610607E10</v>
      </c>
      <c r="E80" s="44">
        <v>4.105809595E9</v>
      </c>
      <c r="F80" s="44">
        <v>2.259324576E9</v>
      </c>
      <c r="G80" s="44">
        <v>6.365134171E9</v>
      </c>
      <c r="H80" s="45">
        <f t="shared" si="1"/>
        <v>0.5173387206661619</v>
      </c>
    </row>
    <row r="81" spans="1:8" ht="12.75">
      <c r="A81" s="58" t="s">
        <v>136</v>
      </c>
      <c r="B81" s="43" t="s">
        <v>137</v>
      </c>
      <c r="C81" s="44">
        <v>4.922036281E9</v>
      </c>
      <c r="D81" s="44">
        <v>4.922036281E9</v>
      </c>
      <c r="E81" s="44">
        <v>1.044930772E9</v>
      </c>
      <c r="F81" s="44">
        <v>1.74026393E8</v>
      </c>
      <c r="G81" s="44">
        <v>1.218957165E9</v>
      </c>
      <c r="H81" s="45">
        <f t="shared" si="1"/>
        <v>0.2476530231411352</v>
      </c>
    </row>
    <row r="82" spans="1:8" ht="12.75">
      <c r="A82" s="56" t="s">
        <v>138</v>
      </c>
      <c r="B82" s="47" t="s">
        <v>139</v>
      </c>
      <c r="C82" s="48">
        <v>1.95E8</v>
      </c>
      <c r="D82" s="48">
        <v>1.95E8</v>
      </c>
      <c r="E82" s="48">
        <v>3.2070595E7</v>
      </c>
      <c r="F82" s="48">
        <v>0.0</v>
      </c>
      <c r="G82" s="48">
        <v>3.2070595E7</v>
      </c>
      <c r="H82" s="49">
        <f t="shared" si="1"/>
        <v>0.16446458974358974</v>
      </c>
    </row>
    <row r="83" spans="1:8" ht="12.75">
      <c r="A83" s="56" t="s">
        <v>140</v>
      </c>
      <c r="B83" s="47" t="s">
        <v>141</v>
      </c>
      <c r="C83" s="48">
        <v>7.13745541E8</v>
      </c>
      <c r="D83" s="48">
        <v>7.13745541E8</v>
      </c>
      <c r="E83" s="48">
        <v>9.28692511E8</v>
      </c>
      <c r="F83" s="48">
        <v>0.0</v>
      </c>
      <c r="G83" s="48">
        <v>9.28692511E8</v>
      </c>
      <c r="H83" s="49">
        <f t="shared" si="1"/>
        <v>1.3011535031081896</v>
      </c>
    </row>
    <row r="84" spans="1:8" ht="12.75">
      <c r="A84" s="56" t="s">
        <v>142</v>
      </c>
      <c r="B84" s="47" t="s">
        <v>143</v>
      </c>
      <c r="C84" s="48">
        <v>0.0</v>
      </c>
      <c r="D84" s="48">
        <v>0.0</v>
      </c>
      <c r="E84" s="48"/>
      <c r="F84" s="48">
        <v>0.0</v>
      </c>
      <c r="G84" s="48">
        <v>0.0</v>
      </c>
      <c r="H84" s="49">
        <v>0.0</v>
      </c>
    </row>
    <row r="85" spans="1:8" ht="12.75">
      <c r="A85" s="56" t="s">
        <v>144</v>
      </c>
      <c r="B85" s="47" t="s">
        <v>145</v>
      </c>
      <c r="C85" s="48">
        <v>0.0</v>
      </c>
      <c r="D85" s="48">
        <v>0.0</v>
      </c>
      <c r="E85" s="48"/>
      <c r="F85" s="48">
        <v>0.0</v>
      </c>
      <c r="G85" s="48">
        <v>0.0</v>
      </c>
      <c r="H85" s="49">
        <v>0.0</v>
      </c>
    </row>
    <row r="86" spans="1:8" ht="12.75">
      <c r="A86" s="58" t="s">
        <v>146</v>
      </c>
      <c r="B86" s="59" t="s">
        <v>147</v>
      </c>
      <c r="C86" s="44">
        <v>4.01329074E9</v>
      </c>
      <c r="D86" s="44">
        <v>4.01329074E9</v>
      </c>
      <c r="E86" s="44">
        <v>8.4167666E7</v>
      </c>
      <c r="F86" s="44">
        <v>1.74026393E8</v>
      </c>
      <c r="G86" s="44">
        <v>2.58194059E8</v>
      </c>
      <c r="H86" s="45">
        <f t="shared" si="1"/>
        <v>0.06433475063907282</v>
      </c>
    </row>
    <row r="87" spans="1:8" ht="12.75">
      <c r="A87" s="56" t="s">
        <v>148</v>
      </c>
      <c r="B87" s="47" t="s">
        <v>149</v>
      </c>
      <c r="C87" s="48">
        <v>9.77191706E8</v>
      </c>
      <c r="D87" s="48">
        <v>9.77191706E8</v>
      </c>
      <c r="E87" s="48">
        <v>0.0</v>
      </c>
      <c r="F87" s="48">
        <v>0.0</v>
      </c>
      <c r="G87" s="48">
        <v>0.0</v>
      </c>
      <c r="H87" s="49">
        <f t="shared" si="1"/>
        <v>0.0</v>
      </c>
    </row>
    <row r="88" spans="1:8" ht="12.75">
      <c r="A88" s="56" t="s">
        <v>150</v>
      </c>
      <c r="B88" s="47" t="s">
        <v>151</v>
      </c>
      <c r="C88" s="48">
        <v>0.0</v>
      </c>
      <c r="D88" s="48">
        <v>0.0</v>
      </c>
      <c r="E88" s="48">
        <v>0.0</v>
      </c>
      <c r="F88" s="48">
        <v>0.0</v>
      </c>
      <c r="G88" s="48">
        <v>0.0</v>
      </c>
      <c r="H88" s="49">
        <v>0.0</v>
      </c>
    </row>
    <row r="89" spans="1:8" ht="12.75">
      <c r="A89" s="56" t="s">
        <v>152</v>
      </c>
      <c r="B89" s="47" t="s">
        <v>153</v>
      </c>
      <c r="C89" s="48">
        <v>6.08349997E8</v>
      </c>
      <c r="D89" s="48">
        <v>6.08349997E8</v>
      </c>
      <c r="E89" s="48">
        <v>7.040648E7</v>
      </c>
      <c r="F89" s="48">
        <v>1.59526328E8</v>
      </c>
      <c r="G89" s="48">
        <v>2.29932808E8</v>
      </c>
      <c r="H89" s="49">
        <f t="shared" si="1"/>
        <v>0.37796138593553735</v>
      </c>
    </row>
    <row r="90" spans="1:8" ht="12.75">
      <c r="A90" s="56" t="s">
        <v>154</v>
      </c>
      <c r="B90" s="47" t="s">
        <v>155</v>
      </c>
      <c r="C90" s="48">
        <v>0.0</v>
      </c>
      <c r="D90" s="48">
        <v>0.0</v>
      </c>
      <c r="E90" s="48">
        <v>0.0</v>
      </c>
      <c r="F90" s="48">
        <v>0.0</v>
      </c>
      <c r="G90" s="48">
        <v>0.0</v>
      </c>
      <c r="H90" s="49">
        <v>0.0</v>
      </c>
    </row>
    <row r="91" spans="1:8" ht="12.75">
      <c r="A91" s="56" t="s">
        <v>156</v>
      </c>
      <c r="B91" s="47" t="s">
        <v>157</v>
      </c>
      <c r="C91" s="48">
        <v>471000.0</v>
      </c>
      <c r="D91" s="48">
        <v>471000.0</v>
      </c>
      <c r="E91" s="48">
        <v>760400.0</v>
      </c>
      <c r="F91" s="48">
        <v>0.0</v>
      </c>
      <c r="G91" s="48">
        <v>760400.0</v>
      </c>
      <c r="H91" s="49">
        <f t="shared" si="1"/>
        <v>1.6144373673036094</v>
      </c>
    </row>
    <row r="92" spans="1:8" ht="12.75">
      <c r="A92" s="56" t="s">
        <v>158</v>
      </c>
      <c r="B92" s="47" t="s">
        <v>159</v>
      </c>
      <c r="C92" s="48">
        <v>1.3613E7</v>
      </c>
      <c r="D92" s="48">
        <v>1.3613E7</v>
      </c>
      <c r="E92" s="48">
        <v>3675000.0</v>
      </c>
      <c r="F92" s="48">
        <v>1692092.0</v>
      </c>
      <c r="G92" s="48">
        <v>5367092.0</v>
      </c>
      <c r="H92" s="49">
        <f t="shared" si="1"/>
        <v>0.39426224932050247</v>
      </c>
    </row>
    <row r="93" spans="1:8" ht="12.75">
      <c r="A93" s="56" t="s">
        <v>160</v>
      </c>
      <c r="B93" s="47" t="s">
        <v>161</v>
      </c>
      <c r="C93" s="48">
        <v>2.655504E7</v>
      </c>
      <c r="D93" s="48">
        <v>2.655504E7</v>
      </c>
      <c r="E93" s="48">
        <v>0.0</v>
      </c>
      <c r="F93" s="48">
        <v>6230360.0</v>
      </c>
      <c r="G93" s="48">
        <v>6230360.0</v>
      </c>
      <c r="H93" s="49">
        <f t="shared" si="1"/>
        <v>0.23462062192337124</v>
      </c>
    </row>
    <row r="94" spans="1:8" ht="12.75">
      <c r="A94" s="56" t="s">
        <v>162</v>
      </c>
      <c r="B94" s="47" t="s">
        <v>163</v>
      </c>
      <c r="C94" s="48">
        <v>2.387109997E9</v>
      </c>
      <c r="D94" s="48">
        <v>2.387109997E9</v>
      </c>
      <c r="E94" s="48">
        <v>9325786.0</v>
      </c>
      <c r="F94" s="48">
        <v>6577613.0</v>
      </c>
      <c r="G94" s="48">
        <v>1.5903399E7</v>
      </c>
      <c r="H94" s="49">
        <f t="shared" si="1"/>
        <v>0.006662197812411909</v>
      </c>
    </row>
    <row r="95" spans="1:8" ht="12.75">
      <c r="A95" s="58" t="s">
        <v>164</v>
      </c>
      <c r="B95" s="43" t="s">
        <v>165</v>
      </c>
      <c r="C95" s="44">
        <v>6.070679612E9</v>
      </c>
      <c r="D95" s="44">
        <v>6.070679612E9</v>
      </c>
      <c r="E95" s="44">
        <v>2.354358019E9</v>
      </c>
      <c r="F95" s="44">
        <v>1.971152491E9</v>
      </c>
      <c r="G95" s="44">
        <v>4.32551051E9</v>
      </c>
      <c r="H95" s="45">
        <f t="shared" si="1"/>
        <v>0.7125249208424211</v>
      </c>
    </row>
    <row r="96" spans="1:8" ht="12.75">
      <c r="A96" s="56" t="s">
        <v>166</v>
      </c>
      <c r="B96" s="52" t="s">
        <v>167</v>
      </c>
      <c r="C96" s="48">
        <v>2.20238227E8</v>
      </c>
      <c r="D96" s="48">
        <v>2.20238227E8</v>
      </c>
      <c r="E96" s="48">
        <v>3.6658722E7</v>
      </c>
      <c r="F96" s="48">
        <v>1.04717525E8</v>
      </c>
      <c r="G96" s="48">
        <v>1.41376247E8</v>
      </c>
      <c r="H96" s="49">
        <f t="shared" si="1"/>
        <v>0.6419241969288102</v>
      </c>
    </row>
    <row r="97" spans="1:8" ht="12.75">
      <c r="A97" s="56" t="s">
        <v>168</v>
      </c>
      <c r="B97" s="47" t="s">
        <v>169</v>
      </c>
      <c r="C97" s="48">
        <v>1.24264436E8</v>
      </c>
      <c r="D97" s="48">
        <v>1.24264436E8</v>
      </c>
      <c r="E97" s="48">
        <v>0.0</v>
      </c>
      <c r="F97" s="48">
        <v>7.9331762E7</v>
      </c>
      <c r="G97" s="48">
        <v>7.9331762E7</v>
      </c>
      <c r="H97" s="49">
        <f t="shared" si="1"/>
        <v>0.6384108322030287</v>
      </c>
    </row>
    <row r="98" spans="1:8" ht="12.75">
      <c r="A98" s="56" t="s">
        <v>170</v>
      </c>
      <c r="B98" s="47" t="s">
        <v>171</v>
      </c>
      <c r="C98" s="48">
        <v>1.5E7</v>
      </c>
      <c r="D98" s="48">
        <v>1.5E7</v>
      </c>
      <c r="E98" s="48">
        <v>7500.0</v>
      </c>
      <c r="F98" s="48">
        <v>0.0</v>
      </c>
      <c r="G98" s="48">
        <v>7500.0</v>
      </c>
      <c r="H98" s="49">
        <f t="shared" si="1"/>
        <v>5.0E-4</v>
      </c>
    </row>
    <row r="99" spans="1:8" ht="12.75">
      <c r="A99" s="56" t="s">
        <v>172</v>
      </c>
      <c r="B99" s="47" t="s">
        <v>173</v>
      </c>
      <c r="C99" s="48">
        <v>2.7851721E7</v>
      </c>
      <c r="D99" s="48">
        <v>2.7851721E7</v>
      </c>
      <c r="E99" s="48">
        <v>3.6649722E7</v>
      </c>
      <c r="F99" s="48">
        <v>4212200.0</v>
      </c>
      <c r="G99" s="48">
        <v>4.0861922E7</v>
      </c>
      <c r="H99" s="49">
        <f t="shared" si="1"/>
        <v>1.467123773069535</v>
      </c>
    </row>
    <row r="100" spans="1:8" ht="12.75">
      <c r="A100" s="56" t="s">
        <v>174</v>
      </c>
      <c r="B100" s="47" t="s">
        <v>175</v>
      </c>
      <c r="C100" s="48">
        <v>10000.0</v>
      </c>
      <c r="D100" s="48">
        <v>10000.0</v>
      </c>
      <c r="E100" s="48">
        <v>0.0</v>
      </c>
      <c r="F100" s="48">
        <v>0.0</v>
      </c>
      <c r="G100" s="48">
        <v>0.0</v>
      </c>
      <c r="H100" s="49">
        <f t="shared" si="1"/>
        <v>0.0</v>
      </c>
    </row>
    <row r="101" spans="1:8" ht="12.75">
      <c r="A101" s="56" t="s">
        <v>176</v>
      </c>
      <c r="B101" s="47" t="s">
        <v>177</v>
      </c>
      <c r="C101" s="48">
        <v>10000.0</v>
      </c>
      <c r="D101" s="48">
        <v>10000.0</v>
      </c>
      <c r="E101" s="48">
        <v>0.0</v>
      </c>
      <c r="F101" s="48">
        <v>0.0</v>
      </c>
      <c r="G101" s="48">
        <v>0.0</v>
      </c>
      <c r="H101" s="49">
        <f t="shared" si="1"/>
        <v>0.0</v>
      </c>
    </row>
    <row r="102" spans="1:8" ht="12.75">
      <c r="A102" s="56" t="s">
        <v>178</v>
      </c>
      <c r="B102" s="47" t="s">
        <v>179</v>
      </c>
      <c r="C102" s="48">
        <v>0.0</v>
      </c>
      <c r="D102" s="48">
        <v>0.0</v>
      </c>
      <c r="E102" s="48">
        <v>0.0</v>
      </c>
      <c r="F102" s="48">
        <v>0.0</v>
      </c>
      <c r="G102" s="48">
        <v>0.0</v>
      </c>
      <c r="H102" s="49">
        <v>0.0</v>
      </c>
    </row>
    <row r="103" spans="1:8" ht="12.75">
      <c r="A103" s="56" t="s">
        <v>180</v>
      </c>
      <c r="B103" s="47" t="s">
        <v>181</v>
      </c>
      <c r="C103" s="48">
        <v>610944.0</v>
      </c>
      <c r="D103" s="48">
        <v>610944.0</v>
      </c>
      <c r="E103" s="48">
        <v>1500.0</v>
      </c>
      <c r="F103" s="48">
        <v>0.0</v>
      </c>
      <c r="G103" s="48">
        <v>1500.0</v>
      </c>
      <c r="H103" s="49">
        <f t="shared" si="1"/>
        <v>0.0024552168447517283</v>
      </c>
    </row>
    <row r="104" spans="1:8" ht="12.75">
      <c r="A104" s="56" t="s">
        <v>182</v>
      </c>
      <c r="B104" s="47" t="s">
        <v>112</v>
      </c>
      <c r="C104" s="48">
        <v>5.2491126E7</v>
      </c>
      <c r="D104" s="48">
        <v>5.2491126E7</v>
      </c>
      <c r="E104" s="48">
        <v>0.0</v>
      </c>
      <c r="F104" s="48">
        <v>2.1173563E7</v>
      </c>
      <c r="G104" s="48">
        <v>2.1173563E7</v>
      </c>
      <c r="H104" s="49">
        <f t="shared" si="1"/>
        <v>0.403374143660016</v>
      </c>
    </row>
    <row r="105" spans="1:8" ht="12.75">
      <c r="A105" s="58" t="s">
        <v>183</v>
      </c>
      <c r="B105" s="43" t="s">
        <v>184</v>
      </c>
      <c r="C105" s="44">
        <v>5.850441385E9</v>
      </c>
      <c r="D105" s="44">
        <v>5.850441385E9</v>
      </c>
      <c r="E105" s="44">
        <v>2.317699297E9</v>
      </c>
      <c r="F105" s="44">
        <v>1.866434966E9</v>
      </c>
      <c r="G105" s="44">
        <v>4.184134263E9</v>
      </c>
      <c r="H105" s="45">
        <f t="shared" si="1"/>
        <v>0.7151826653161144</v>
      </c>
    </row>
    <row r="106" spans="1:8" ht="12.75">
      <c r="A106" s="58" t="s">
        <v>185</v>
      </c>
      <c r="B106" s="43" t="s">
        <v>186</v>
      </c>
      <c r="C106" s="44">
        <v>2.962467219E9</v>
      </c>
      <c r="D106" s="44">
        <v>2.962467219E9</v>
      </c>
      <c r="E106" s="44">
        <v>1.508097212E9</v>
      </c>
      <c r="F106" s="44">
        <v>1.028523867E9</v>
      </c>
      <c r="G106" s="44">
        <v>2.536621079E9</v>
      </c>
      <c r="H106" s="45">
        <f t="shared" si="1"/>
        <v>0.8562528769031419</v>
      </c>
    </row>
    <row r="107" spans="1:8" ht="12.75">
      <c r="A107" s="56" t="s">
        <v>187</v>
      </c>
      <c r="B107" s="47" t="s">
        <v>188</v>
      </c>
      <c r="C107" s="48">
        <v>2.31738125E8</v>
      </c>
      <c r="D107" s="48">
        <v>2.31738125E8</v>
      </c>
      <c r="E107" s="48">
        <v>1.35761175E8</v>
      </c>
      <c r="F107" s="48">
        <v>3.73613E7</v>
      </c>
      <c r="G107" s="48">
        <v>1.73122475E8</v>
      </c>
      <c r="H107" s="49">
        <f t="shared" si="1"/>
        <v>0.7470608256625879</v>
      </c>
    </row>
    <row r="108" spans="1:8" ht="12.75">
      <c r="A108" s="56" t="s">
        <v>189</v>
      </c>
      <c r="B108" s="47" t="s">
        <v>190</v>
      </c>
      <c r="C108" s="48">
        <v>3.7996424E7</v>
      </c>
      <c r="D108" s="48">
        <v>3.7996424E7</v>
      </c>
      <c r="E108" s="48">
        <v>2.7759183E7</v>
      </c>
      <c r="F108" s="48">
        <v>0.0</v>
      </c>
      <c r="G108" s="48">
        <v>2.7759183E7</v>
      </c>
      <c r="H108" s="49">
        <f t="shared" si="1"/>
        <v>0.7305735666072155</v>
      </c>
    </row>
    <row r="109" spans="1:8" ht="12.75">
      <c r="A109" s="56" t="s">
        <v>191</v>
      </c>
      <c r="B109" s="47" t="s">
        <v>192</v>
      </c>
      <c r="C109" s="48">
        <v>0.0</v>
      </c>
      <c r="D109" s="48">
        <v>0.0</v>
      </c>
      <c r="E109" s="48">
        <v>0.0</v>
      </c>
      <c r="F109" s="48">
        <v>0.0</v>
      </c>
      <c r="G109" s="48">
        <v>0.0</v>
      </c>
      <c r="H109" s="49">
        <v>0.0</v>
      </c>
    </row>
    <row r="110" spans="1:8" ht="12.75">
      <c r="A110" s="56" t="s">
        <v>193</v>
      </c>
      <c r="B110" s="47" t="s">
        <v>194</v>
      </c>
      <c r="C110" s="48">
        <v>6.2266174E7</v>
      </c>
      <c r="D110" s="48">
        <v>6.2266174E7</v>
      </c>
      <c r="E110" s="48">
        <v>5.6228638E7</v>
      </c>
      <c r="F110" s="48">
        <v>2.9473834E7</v>
      </c>
      <c r="G110" s="48">
        <v>8.5702472E7</v>
      </c>
      <c r="H110" s="49">
        <f t="shared" si="1"/>
        <v>1.3763889202506645</v>
      </c>
    </row>
    <row r="111" spans="1:8" ht="12.75">
      <c r="A111" s="56" t="s">
        <v>195</v>
      </c>
      <c r="B111" s="47" t="s">
        <v>196</v>
      </c>
      <c r="C111" s="48">
        <v>0.0</v>
      </c>
      <c r="D111" s="48">
        <v>0.0</v>
      </c>
      <c r="E111" s="48">
        <v>1.01632025E8</v>
      </c>
      <c r="F111" s="48">
        <v>0.0</v>
      </c>
      <c r="G111" s="48">
        <v>1.01632025E8</v>
      </c>
      <c r="H111" s="49">
        <v>0.0</v>
      </c>
    </row>
    <row r="112" spans="1:8" ht="12.75">
      <c r="A112" s="56" t="s">
        <v>197</v>
      </c>
      <c r="B112" s="47" t="s">
        <v>198</v>
      </c>
      <c r="C112" s="48">
        <v>0.0</v>
      </c>
      <c r="D112" s="48">
        <v>0.0</v>
      </c>
      <c r="E112" s="48">
        <v>0.0</v>
      </c>
      <c r="F112" s="48">
        <v>0.0</v>
      </c>
      <c r="G112" s="48">
        <v>0.0</v>
      </c>
      <c r="H112" s="49">
        <v>0.0</v>
      </c>
    </row>
    <row r="113" spans="1:8" ht="12.75">
      <c r="A113" s="56" t="s">
        <v>199</v>
      </c>
      <c r="B113" s="47" t="s">
        <v>200</v>
      </c>
      <c r="C113" s="48">
        <v>0.0</v>
      </c>
      <c r="D113" s="48">
        <v>0.0</v>
      </c>
      <c r="E113" s="48">
        <v>0.0</v>
      </c>
      <c r="F113" s="48">
        <v>0.0</v>
      </c>
      <c r="G113" s="48">
        <v>0.0</v>
      </c>
      <c r="H113" s="49">
        <v>0.0</v>
      </c>
    </row>
    <row r="114" spans="1:8" ht="12.75">
      <c r="A114" s="56" t="s">
        <v>201</v>
      </c>
      <c r="B114" s="47" t="s">
        <v>202</v>
      </c>
      <c r="C114" s="48">
        <v>7.5430151E7</v>
      </c>
      <c r="D114" s="48">
        <v>7.5430151E7</v>
      </c>
      <c r="E114" s="48">
        <v>0.0</v>
      </c>
      <c r="F114" s="48">
        <v>5.9158484E7</v>
      </c>
      <c r="G114" s="48">
        <v>5.9158484E7</v>
      </c>
      <c r="H114" s="49">
        <f t="shared" si="1"/>
        <v>0.7842816594653245</v>
      </c>
    </row>
    <row r="115" spans="1:8" ht="12.75">
      <c r="A115" s="56" t="s">
        <v>203</v>
      </c>
      <c r="B115" s="47" t="s">
        <v>204</v>
      </c>
      <c r="C115" s="48">
        <v>7.55765343E8</v>
      </c>
      <c r="D115" s="48">
        <v>7.55765343E8</v>
      </c>
      <c r="E115" s="48">
        <v>2.9184966E7</v>
      </c>
      <c r="F115" s="48">
        <v>4.76383911E8</v>
      </c>
      <c r="G115" s="48">
        <v>5.05568877E8</v>
      </c>
      <c r="H115" s="49">
        <f t="shared" si="1"/>
        <v>0.6689495379520202</v>
      </c>
    </row>
    <row r="116" spans="1:8" ht="12.75">
      <c r="A116" s="56" t="s">
        <v>205</v>
      </c>
      <c r="B116" s="47" t="s">
        <v>206</v>
      </c>
      <c r="C116" s="48">
        <v>0.0</v>
      </c>
      <c r="D116" s="48">
        <v>0.0</v>
      </c>
      <c r="E116" s="48">
        <v>0.0</v>
      </c>
      <c r="F116" s="48">
        <v>0.0</v>
      </c>
      <c r="G116" s="48">
        <v>0.0</v>
      </c>
      <c r="H116" s="49">
        <v>0.0</v>
      </c>
    </row>
    <row r="117" spans="1:8" ht="12.75">
      <c r="A117" s="56" t="s">
        <v>207</v>
      </c>
      <c r="B117" s="47" t="s">
        <v>208</v>
      </c>
      <c r="C117" s="48">
        <v>0.0</v>
      </c>
      <c r="D117" s="48">
        <v>0.0</v>
      </c>
      <c r="E117" s="48">
        <v>0.0</v>
      </c>
      <c r="F117" s="48">
        <v>0.0</v>
      </c>
      <c r="G117" s="48">
        <v>0.0</v>
      </c>
      <c r="H117" s="49">
        <v>0.0</v>
      </c>
    </row>
    <row r="118" spans="1:8" ht="12.75">
      <c r="A118" s="56" t="s">
        <v>209</v>
      </c>
      <c r="B118" s="47" t="s">
        <v>210</v>
      </c>
      <c r="C118" s="48">
        <v>0.0</v>
      </c>
      <c r="D118" s="48">
        <v>0.0</v>
      </c>
      <c r="E118" s="48">
        <v>0.0</v>
      </c>
      <c r="F118" s="48">
        <v>0.0</v>
      </c>
      <c r="G118" s="48">
        <v>0.0</v>
      </c>
      <c r="H118" s="49">
        <v>0.0</v>
      </c>
    </row>
    <row r="119" spans="1:8" ht="12.75">
      <c r="A119" s="56" t="s">
        <v>211</v>
      </c>
      <c r="B119" s="47" t="s">
        <v>212</v>
      </c>
      <c r="C119" s="48">
        <v>0.0</v>
      </c>
      <c r="D119" s="48">
        <v>0.0</v>
      </c>
      <c r="E119" s="48">
        <v>0.0</v>
      </c>
      <c r="F119" s="48">
        <v>0.0</v>
      </c>
      <c r="G119" s="48">
        <v>0.0</v>
      </c>
      <c r="H119" s="49">
        <v>0.0</v>
      </c>
    </row>
    <row r="120" spans="1:8" ht="12.75">
      <c r="A120" s="56" t="s">
        <v>213</v>
      </c>
      <c r="B120" s="47" t="s">
        <v>214</v>
      </c>
      <c r="C120" s="48">
        <v>0.0</v>
      </c>
      <c r="D120" s="48">
        <v>0.0</v>
      </c>
      <c r="E120" s="48">
        <v>0.0</v>
      </c>
      <c r="F120" s="48">
        <v>0.0</v>
      </c>
      <c r="G120" s="48">
        <v>0.0</v>
      </c>
      <c r="H120" s="49">
        <v>0.0</v>
      </c>
    </row>
    <row r="121" spans="1:8" ht="12.75">
      <c r="A121" s="56" t="s">
        <v>215</v>
      </c>
      <c r="B121" s="47" t="s">
        <v>216</v>
      </c>
      <c r="C121" s="48">
        <v>0.0</v>
      </c>
      <c r="D121" s="48">
        <v>0.0</v>
      </c>
      <c r="E121" s="48">
        <v>0.0</v>
      </c>
      <c r="F121" s="48">
        <v>0.0</v>
      </c>
      <c r="G121" s="48">
        <v>0.0</v>
      </c>
      <c r="H121" s="49">
        <v>0.0</v>
      </c>
    </row>
    <row r="122" spans="1:8" ht="12.75">
      <c r="A122" s="56" t="s">
        <v>217</v>
      </c>
      <c r="B122" s="47" t="s">
        <v>218</v>
      </c>
      <c r="C122" s="48">
        <v>1.1516334E7</v>
      </c>
      <c r="D122" s="48">
        <v>1.1516334E7</v>
      </c>
      <c r="E122" s="48">
        <v>5000.0</v>
      </c>
      <c r="F122" s="48">
        <v>0.0</v>
      </c>
      <c r="G122" s="48">
        <v>5000.0</v>
      </c>
      <c r="H122" s="49">
        <f t="shared" si="1"/>
        <v>4.341659420437094E-4</v>
      </c>
    </row>
    <row r="123" spans="1:8" ht="12.75">
      <c r="A123" s="56" t="s">
        <v>219</v>
      </c>
      <c r="B123" s="47" t="s">
        <v>220</v>
      </c>
      <c r="C123" s="48">
        <v>300000.0</v>
      </c>
      <c r="D123" s="48">
        <v>300000.0</v>
      </c>
      <c r="E123" s="48">
        <v>0.0</v>
      </c>
      <c r="F123" s="48">
        <v>0.0</v>
      </c>
      <c r="G123" s="48">
        <v>0.0</v>
      </c>
      <c r="H123" s="49">
        <f t="shared" si="1"/>
        <v>0.0</v>
      </c>
    </row>
    <row r="124" spans="1:8" ht="12.75">
      <c r="A124" s="56" t="s">
        <v>221</v>
      </c>
      <c r="B124" s="47" t="s">
        <v>222</v>
      </c>
      <c r="C124" s="48">
        <v>7.030962E8</v>
      </c>
      <c r="D124" s="48">
        <v>7.030962E8</v>
      </c>
      <c r="E124" s="48">
        <v>4.72355828E8</v>
      </c>
      <c r="F124" s="48">
        <v>20468.0</v>
      </c>
      <c r="G124" s="48">
        <v>4.72376296E8</v>
      </c>
      <c r="H124" s="49">
        <f t="shared" si="1"/>
        <v>0.6718515844631219</v>
      </c>
    </row>
    <row r="125" spans="1:8" ht="12.75">
      <c r="A125" s="56" t="s">
        <v>223</v>
      </c>
      <c r="B125" s="47" t="s">
        <v>224</v>
      </c>
      <c r="C125" s="48">
        <v>2.494301E7</v>
      </c>
      <c r="D125" s="48">
        <v>2.494301E7</v>
      </c>
      <c r="E125" s="48">
        <v>0.0</v>
      </c>
      <c r="F125" s="48">
        <v>0.0</v>
      </c>
      <c r="G125" s="48">
        <v>0.0</v>
      </c>
      <c r="H125" s="49">
        <f t="shared" si="1"/>
        <v>0.0</v>
      </c>
    </row>
    <row r="126" spans="1:8" ht="12.75">
      <c r="A126" s="56" t="s">
        <v>225</v>
      </c>
      <c r="B126" s="47" t="s">
        <v>226</v>
      </c>
      <c r="C126" s="48">
        <v>0.0</v>
      </c>
      <c r="D126" s="48">
        <v>0.0</v>
      </c>
      <c r="E126" s="48">
        <v>222500.0</v>
      </c>
      <c r="F126" s="48">
        <v>0.0</v>
      </c>
      <c r="G126" s="48">
        <v>222500.0</v>
      </c>
      <c r="H126" s="49">
        <v>0.0</v>
      </c>
    </row>
    <row r="127" spans="1:8" ht="12.75">
      <c r="A127" s="56" t="s">
        <v>227</v>
      </c>
      <c r="B127" s="47" t="s">
        <v>228</v>
      </c>
      <c r="C127" s="48">
        <v>0.0</v>
      </c>
      <c r="D127" s="48">
        <v>0.0</v>
      </c>
      <c r="E127" s="48">
        <v>0.0</v>
      </c>
      <c r="F127" s="48">
        <v>0.0</v>
      </c>
      <c r="G127" s="48">
        <v>0.0</v>
      </c>
      <c r="H127" s="49">
        <v>0.0</v>
      </c>
    </row>
    <row r="128" spans="1:8" ht="12.75">
      <c r="A128" s="56" t="s">
        <v>229</v>
      </c>
      <c r="B128" s="47" t="s">
        <v>230</v>
      </c>
      <c r="C128" s="48">
        <v>0.0</v>
      </c>
      <c r="D128" s="48">
        <v>0.0</v>
      </c>
      <c r="E128" s="48">
        <v>0.0</v>
      </c>
      <c r="F128" s="48">
        <v>0.0</v>
      </c>
      <c r="G128" s="48">
        <v>0.0</v>
      </c>
      <c r="H128" s="49">
        <v>0.0</v>
      </c>
    </row>
    <row r="129" spans="1:8" ht="12.75">
      <c r="A129" s="56" t="s">
        <v>231</v>
      </c>
      <c r="B129" s="47" t="s">
        <v>232</v>
      </c>
      <c r="C129" s="48">
        <v>0.0</v>
      </c>
      <c r="D129" s="48">
        <v>0.0</v>
      </c>
      <c r="E129" s="48">
        <v>0.0</v>
      </c>
      <c r="F129" s="48">
        <v>0.0</v>
      </c>
      <c r="G129" s="48">
        <v>0.0</v>
      </c>
      <c r="H129" s="49">
        <v>0.0</v>
      </c>
    </row>
    <row r="130" spans="1:8" ht="12.75">
      <c r="A130" s="56" t="s">
        <v>233</v>
      </c>
      <c r="B130" s="47" t="s">
        <v>234</v>
      </c>
      <c r="C130" s="48">
        <v>0.0</v>
      </c>
      <c r="D130" s="48">
        <v>0.0</v>
      </c>
      <c r="E130" s="48">
        <v>0.0</v>
      </c>
      <c r="F130" s="48">
        <v>0.0</v>
      </c>
      <c r="G130" s="48">
        <v>0.0</v>
      </c>
      <c r="H130" s="49">
        <v>0.0</v>
      </c>
    </row>
    <row r="131" spans="1:8" ht="12.75">
      <c r="A131" s="56" t="s">
        <v>235</v>
      </c>
      <c r="B131" s="47" t="s">
        <v>236</v>
      </c>
      <c r="C131" s="48">
        <v>0.0</v>
      </c>
      <c r="D131" s="48">
        <v>0.0</v>
      </c>
      <c r="E131" s="48">
        <v>0.0</v>
      </c>
      <c r="F131" s="48">
        <v>0.0</v>
      </c>
      <c r="G131" s="48">
        <v>0.0</v>
      </c>
      <c r="H131" s="49">
        <v>0.0</v>
      </c>
    </row>
    <row r="132" spans="1:8" ht="12.75">
      <c r="A132" s="56" t="s">
        <v>237</v>
      </c>
      <c r="B132" s="47" t="s">
        <v>238</v>
      </c>
      <c r="C132" s="48">
        <v>0.0</v>
      </c>
      <c r="D132" s="48">
        <v>0.0</v>
      </c>
      <c r="E132" s="48">
        <v>0.0</v>
      </c>
      <c r="F132" s="48">
        <v>0.0</v>
      </c>
      <c r="G132" s="48">
        <v>0.0</v>
      </c>
      <c r="H132" s="49">
        <v>0.0</v>
      </c>
    </row>
    <row r="133" spans="1:8" ht="12.75">
      <c r="A133" s="56" t="s">
        <v>239</v>
      </c>
      <c r="B133" s="47" t="s">
        <v>240</v>
      </c>
      <c r="C133" s="48">
        <v>0.0</v>
      </c>
      <c r="D133" s="48">
        <v>0.0</v>
      </c>
      <c r="E133" s="48">
        <v>0.0</v>
      </c>
      <c r="F133" s="48">
        <v>0.0</v>
      </c>
      <c r="G133" s="48">
        <v>0.0</v>
      </c>
      <c r="H133" s="49">
        <v>0.0</v>
      </c>
    </row>
    <row r="134" spans="1:8" ht="12.75">
      <c r="A134" s="56" t="s">
        <v>241</v>
      </c>
      <c r="B134" s="47" t="s">
        <v>242</v>
      </c>
      <c r="C134" s="48">
        <v>0.0</v>
      </c>
      <c r="D134" s="48">
        <v>0.0</v>
      </c>
      <c r="E134" s="48">
        <v>0.0</v>
      </c>
      <c r="F134" s="48">
        <v>0.0</v>
      </c>
      <c r="G134" s="48">
        <v>0.0</v>
      </c>
      <c r="H134" s="49">
        <v>0.0</v>
      </c>
    </row>
    <row r="135" spans="1:8" ht="12.75">
      <c r="A135" s="56" t="s">
        <v>243</v>
      </c>
      <c r="B135" s="47" t="s">
        <v>244</v>
      </c>
      <c r="C135" s="48">
        <v>0.0</v>
      </c>
      <c r="D135" s="48">
        <v>0.0</v>
      </c>
      <c r="E135" s="48">
        <v>0.0</v>
      </c>
      <c r="F135" s="48">
        <v>0.0</v>
      </c>
      <c r="G135" s="48">
        <v>0.0</v>
      </c>
      <c r="H135" s="49">
        <v>0.0</v>
      </c>
    </row>
    <row r="136" spans="1:8" ht="12.75">
      <c r="A136" s="56" t="s">
        <v>245</v>
      </c>
      <c r="B136" s="47" t="s">
        <v>246</v>
      </c>
      <c r="C136" s="48">
        <v>0.0</v>
      </c>
      <c r="D136" s="48">
        <v>0.0</v>
      </c>
      <c r="E136" s="48">
        <v>0.0</v>
      </c>
      <c r="F136" s="48">
        <v>0.0</v>
      </c>
      <c r="G136" s="48">
        <v>0.0</v>
      </c>
      <c r="H136" s="49">
        <v>0.0</v>
      </c>
    </row>
    <row r="137" spans="1:8" ht="12.75">
      <c r="A137" s="56" t="s">
        <v>247</v>
      </c>
      <c r="B137" s="47" t="s">
        <v>248</v>
      </c>
      <c r="C137" s="48">
        <v>0.0</v>
      </c>
      <c r="D137" s="48">
        <v>0.0</v>
      </c>
      <c r="E137" s="48">
        <v>0.0</v>
      </c>
      <c r="F137" s="48">
        <v>0.0</v>
      </c>
      <c r="G137" s="48">
        <v>0.0</v>
      </c>
      <c r="H137" s="49">
        <v>0.0</v>
      </c>
    </row>
    <row r="138" spans="1:8" ht="12.75">
      <c r="A138" s="56" t="s">
        <v>249</v>
      </c>
      <c r="B138" s="47" t="s">
        <v>250</v>
      </c>
      <c r="C138" s="48">
        <v>0.0</v>
      </c>
      <c r="D138" s="48">
        <v>0.0</v>
      </c>
      <c r="E138" s="48">
        <v>0.0</v>
      </c>
      <c r="F138" s="48">
        <v>0.0</v>
      </c>
      <c r="G138" s="48">
        <v>0.0</v>
      </c>
      <c r="H138" s="49">
        <v>0.0</v>
      </c>
    </row>
    <row r="139" spans="1:8" ht="12.75">
      <c r="A139" s="56" t="s">
        <v>251</v>
      </c>
      <c r="B139" s="47" t="s">
        <v>252</v>
      </c>
      <c r="C139" s="48">
        <v>0.0</v>
      </c>
      <c r="D139" s="48">
        <v>0.0</v>
      </c>
      <c r="E139" s="48">
        <v>0.0</v>
      </c>
      <c r="F139" s="48">
        <v>0.0</v>
      </c>
      <c r="G139" s="48">
        <v>0.0</v>
      </c>
      <c r="H139" s="49">
        <v>0.0</v>
      </c>
    </row>
    <row r="140" spans="1:8" ht="12.75">
      <c r="A140" s="56" t="s">
        <v>253</v>
      </c>
      <c r="B140" s="47" t="s">
        <v>254</v>
      </c>
      <c r="C140" s="48">
        <v>0.0</v>
      </c>
      <c r="D140" s="48">
        <v>0.0</v>
      </c>
      <c r="E140" s="48">
        <v>0.0</v>
      </c>
      <c r="F140" s="48">
        <v>0.0</v>
      </c>
      <c r="G140" s="48">
        <v>0.0</v>
      </c>
      <c r="H140" s="49">
        <v>0.0</v>
      </c>
    </row>
    <row r="141" spans="1:8" ht="12.75">
      <c r="A141" s="56" t="s">
        <v>255</v>
      </c>
      <c r="B141" s="47" t="s">
        <v>256</v>
      </c>
      <c r="C141" s="48">
        <v>0.0</v>
      </c>
      <c r="D141" s="48">
        <v>0.0</v>
      </c>
      <c r="E141" s="48">
        <v>0.0</v>
      </c>
      <c r="F141" s="48">
        <v>0.0</v>
      </c>
      <c r="G141" s="48">
        <v>0.0</v>
      </c>
      <c r="H141" s="49">
        <v>0.0</v>
      </c>
    </row>
    <row r="142" spans="1:8" ht="12.75">
      <c r="A142" s="56" t="s">
        <v>257</v>
      </c>
      <c r="B142" s="47" t="s">
        <v>258</v>
      </c>
      <c r="C142" s="48">
        <v>0.0</v>
      </c>
      <c r="D142" s="48">
        <v>0.0</v>
      </c>
      <c r="E142" s="48">
        <v>0.0</v>
      </c>
      <c r="F142" s="48">
        <v>0.0</v>
      </c>
      <c r="G142" s="48">
        <v>0.0</v>
      </c>
      <c r="H142" s="49">
        <v>0.0</v>
      </c>
    </row>
    <row r="143" spans="1:8" ht="12.75">
      <c r="A143" s="56" t="s">
        <v>259</v>
      </c>
      <c r="B143" s="47" t="s">
        <v>260</v>
      </c>
      <c r="C143" s="48">
        <v>0.0</v>
      </c>
      <c r="D143" s="48">
        <v>0.0</v>
      </c>
      <c r="E143" s="48">
        <v>0.0</v>
      </c>
      <c r="F143" s="48">
        <v>0.0</v>
      </c>
      <c r="G143" s="48">
        <v>0.0</v>
      </c>
      <c r="H143" s="49">
        <v>0.0</v>
      </c>
    </row>
    <row r="144" spans="1:8" ht="12.75">
      <c r="A144" s="56" t="s">
        <v>261</v>
      </c>
      <c r="B144" s="47" t="s">
        <v>262</v>
      </c>
      <c r="C144" s="48">
        <v>2.50000001E8</v>
      </c>
      <c r="D144" s="48">
        <v>2.50000001E8</v>
      </c>
      <c r="E144" s="48">
        <v>2.79771945E8</v>
      </c>
      <c r="F144" s="48">
        <v>0.0</v>
      </c>
      <c r="G144" s="48">
        <v>2.79771945E8</v>
      </c>
      <c r="H144" s="49">
        <f t="shared" si="2" ref="H144:H200">+G144/D144</f>
        <v>1.1190877755236488</v>
      </c>
    </row>
    <row r="145" spans="1:8" ht="12.75">
      <c r="A145" s="56" t="s">
        <v>263</v>
      </c>
      <c r="B145" s="47" t="s">
        <v>264</v>
      </c>
      <c r="C145" s="48">
        <v>5.0E7</v>
      </c>
      <c r="D145" s="48">
        <v>5.0E7</v>
      </c>
      <c r="E145" s="48">
        <v>7.4951782E7</v>
      </c>
      <c r="F145" s="48">
        <v>0.0</v>
      </c>
      <c r="G145" s="48">
        <v>7.4951782E7</v>
      </c>
      <c r="H145" s="49">
        <f t="shared" si="2"/>
        <v>1.49903564</v>
      </c>
    </row>
    <row r="146" spans="1:8" ht="12.75">
      <c r="A146" s="56" t="s">
        <v>265</v>
      </c>
      <c r="B146" s="47" t="s">
        <v>266</v>
      </c>
      <c r="C146" s="48">
        <v>3.22546924E8</v>
      </c>
      <c r="D146" s="48">
        <v>3.22546924E8</v>
      </c>
      <c r="E146" s="48">
        <v>1.30886891E8</v>
      </c>
      <c r="F146" s="48">
        <v>1.62056446E8</v>
      </c>
      <c r="G146" s="48">
        <v>2.92943337E8</v>
      </c>
      <c r="H146" s="49">
        <f t="shared" si="2"/>
        <v>0.9082192859479882</v>
      </c>
    </row>
    <row r="147" spans="1:8" ht="12.75">
      <c r="A147" s="60" t="s">
        <v>267</v>
      </c>
      <c r="B147" s="47" t="s">
        <v>268</v>
      </c>
      <c r="C147" s="48">
        <v>2.772E8</v>
      </c>
      <c r="D147" s="48">
        <v>2.772E8</v>
      </c>
      <c r="E147" s="48">
        <v>0.0</v>
      </c>
      <c r="F147" s="48">
        <v>2.64007024E8</v>
      </c>
      <c r="G147" s="48">
        <v>2.64007024E8</v>
      </c>
      <c r="H147" s="49">
        <f t="shared" si="2"/>
        <v>0.9524062914862915</v>
      </c>
    </row>
    <row r="148" spans="1:8" ht="12.75">
      <c r="A148" s="60" t="s">
        <v>269</v>
      </c>
      <c r="B148" s="47" t="s">
        <v>270</v>
      </c>
      <c r="C148" s="48">
        <v>1.33168533E8</v>
      </c>
      <c r="D148" s="48">
        <v>1.33168533E8</v>
      </c>
      <c r="E148" s="48">
        <v>1.98541679E8</v>
      </c>
      <c r="F148" s="48">
        <v>0.0</v>
      </c>
      <c r="G148" s="48">
        <v>1.98541679E8</v>
      </c>
      <c r="H148" s="49">
        <f t="shared" si="2"/>
        <v>1.4909053552463478</v>
      </c>
    </row>
    <row r="149" spans="1:8" ht="12.75">
      <c r="A149" s="60" t="s">
        <v>271</v>
      </c>
      <c r="B149" s="47" t="s">
        <v>272</v>
      </c>
      <c r="C149" s="48">
        <v>2.25E7</v>
      </c>
      <c r="D149" s="48">
        <v>2.25E7</v>
      </c>
      <c r="E149" s="48">
        <v>795600.0</v>
      </c>
      <c r="F149" s="48">
        <v>62400.0</v>
      </c>
      <c r="G149" s="48">
        <v>858000.0</v>
      </c>
      <c r="H149" s="49">
        <f t="shared" si="2"/>
        <v>0.03813333333333333</v>
      </c>
    </row>
    <row r="150" spans="1:8" ht="12.75">
      <c r="A150" s="60" t="s">
        <v>273</v>
      </c>
      <c r="B150" s="47" t="s">
        <v>274</v>
      </c>
      <c r="C150" s="48">
        <v>2000000.0</v>
      </c>
      <c r="D150" s="48">
        <v>2000000.0</v>
      </c>
      <c r="E150" s="48">
        <v>0.0</v>
      </c>
      <c r="F150" s="48">
        <v>0.0</v>
      </c>
      <c r="G150" s="48">
        <v>0.0</v>
      </c>
      <c r="H150" s="49">
        <f t="shared" si="2"/>
        <v>0.0</v>
      </c>
    </row>
    <row r="151" spans="1:8" ht="12.75">
      <c r="A151" s="60" t="s">
        <v>275</v>
      </c>
      <c r="B151" s="47" t="s">
        <v>276</v>
      </c>
      <c r="C151" s="48">
        <v>2000000.0</v>
      </c>
      <c r="D151" s="48">
        <v>2000000.0</v>
      </c>
      <c r="E151" s="48">
        <v>0.0</v>
      </c>
      <c r="F151" s="48">
        <v>0.0</v>
      </c>
      <c r="G151" s="48">
        <v>0.0</v>
      </c>
      <c r="H151" s="49">
        <f t="shared" si="2"/>
        <v>0.0</v>
      </c>
    </row>
    <row r="152" spans="1:8" ht="12.75">
      <c r="A152" s="58" t="s">
        <v>277</v>
      </c>
      <c r="B152" s="43" t="s">
        <v>278</v>
      </c>
      <c r="C152" s="44">
        <v>1.078759367E9</v>
      </c>
      <c r="D152" s="44">
        <v>1.078759367E9</v>
      </c>
      <c r="E152" s="44">
        <v>2.09028942E8</v>
      </c>
      <c r="F152" s="44">
        <v>5.93956392E8</v>
      </c>
      <c r="G152" s="44">
        <v>8.02985334E8</v>
      </c>
      <c r="H152" s="45">
        <f t="shared" si="2"/>
        <v>0.7443600107344421</v>
      </c>
    </row>
    <row r="153" spans="1:8" ht="12.75">
      <c r="A153" s="56" t="s">
        <v>279</v>
      </c>
      <c r="B153" s="47" t="s">
        <v>280</v>
      </c>
      <c r="C153" s="48">
        <v>2.9243846E7</v>
      </c>
      <c r="D153" s="48">
        <v>2.9243846E7</v>
      </c>
      <c r="E153" s="48">
        <v>0.0</v>
      </c>
      <c r="F153" s="48">
        <v>3.5267218E7</v>
      </c>
      <c r="G153" s="48">
        <v>3.5267218E7</v>
      </c>
      <c r="H153" s="49">
        <f t="shared" si="2"/>
        <v>1.2059705826654947</v>
      </c>
    </row>
    <row r="154" spans="1:8" ht="12.75">
      <c r="A154" s="56" t="s">
        <v>281</v>
      </c>
      <c r="B154" s="47" t="s">
        <v>282</v>
      </c>
      <c r="C154" s="48">
        <v>2.57945936E8</v>
      </c>
      <c r="D154" s="48">
        <v>2.57945936E8</v>
      </c>
      <c r="E154" s="48">
        <v>1.45773084E8</v>
      </c>
      <c r="F154" s="48">
        <v>1.35314765E8</v>
      </c>
      <c r="G154" s="48">
        <v>2.81087849E8</v>
      </c>
      <c r="H154" s="49">
        <f t="shared" si="2"/>
        <v>1.089716137260639</v>
      </c>
    </row>
    <row r="155" spans="1:8" ht="12.75">
      <c r="A155" s="56" t="s">
        <v>283</v>
      </c>
      <c r="B155" s="47" t="s">
        <v>284</v>
      </c>
      <c r="C155" s="48">
        <v>6.33310033E8</v>
      </c>
      <c r="D155" s="48">
        <v>6.33310033E8</v>
      </c>
      <c r="E155" s="48">
        <v>1.634943E7</v>
      </c>
      <c r="F155" s="48">
        <v>4.0810949E8</v>
      </c>
      <c r="G155" s="48">
        <v>4.2445892E8</v>
      </c>
      <c r="H155" s="49">
        <f t="shared" si="2"/>
        <v>0.670222952239255</v>
      </c>
    </row>
    <row r="156" spans="1:8" ht="12.75">
      <c r="A156" s="56" t="s">
        <v>285</v>
      </c>
      <c r="B156" s="47" t="s">
        <v>286</v>
      </c>
      <c r="C156" s="48">
        <v>1.58259552E8</v>
      </c>
      <c r="D156" s="48">
        <v>1.58259552E8</v>
      </c>
      <c r="E156" s="48">
        <v>4.6906428E7</v>
      </c>
      <c r="F156" s="48">
        <v>1.5264919E7</v>
      </c>
      <c r="G156" s="48">
        <v>6.2171347E7</v>
      </c>
      <c r="H156" s="49">
        <f t="shared" si="2"/>
        <v>0.3928441993820379</v>
      </c>
    </row>
    <row r="157" spans="1:8" ht="12.75">
      <c r="A157" s="58" t="s">
        <v>287</v>
      </c>
      <c r="B157" s="43" t="s">
        <v>288</v>
      </c>
      <c r="C157" s="44">
        <v>1.268581431E9</v>
      </c>
      <c r="D157" s="44">
        <v>1.268581431E9</v>
      </c>
      <c r="E157" s="44">
        <v>3.75392472E8</v>
      </c>
      <c r="F157" s="44">
        <v>2.43954207E8</v>
      </c>
      <c r="G157" s="44">
        <v>6.19346679E8</v>
      </c>
      <c r="H157" s="45">
        <f t="shared" si="2"/>
        <v>0.48821988393112464</v>
      </c>
    </row>
    <row r="158" spans="1:8" ht="12.75">
      <c r="A158" s="56" t="s">
        <v>289</v>
      </c>
      <c r="B158" s="47" t="s">
        <v>290</v>
      </c>
      <c r="C158" s="48">
        <v>1.203457101E9</v>
      </c>
      <c r="D158" s="48">
        <v>1.203457101E9</v>
      </c>
      <c r="E158" s="48">
        <v>3.74605059E8</v>
      </c>
      <c r="F158" s="48">
        <v>2.23277272E8</v>
      </c>
      <c r="G158" s="48">
        <v>5.97882331E8</v>
      </c>
      <c r="H158" s="49">
        <f t="shared" si="2"/>
        <v>0.4968040244252961</v>
      </c>
    </row>
    <row r="159" spans="1:8" ht="12.75">
      <c r="A159" s="56" t="s">
        <v>291</v>
      </c>
      <c r="B159" s="47" t="s">
        <v>292</v>
      </c>
      <c r="C159" s="48">
        <v>7500000.0</v>
      </c>
      <c r="D159" s="48">
        <v>7500000.0</v>
      </c>
      <c r="E159" s="48">
        <v>0.0</v>
      </c>
      <c r="F159" s="48">
        <v>5895267.0</v>
      </c>
      <c r="G159" s="48">
        <v>5895267.0</v>
      </c>
      <c r="H159" s="49">
        <f t="shared" si="2"/>
        <v>0.7860356</v>
      </c>
    </row>
    <row r="160" spans="1:8" ht="12.75" hidden="1">
      <c r="A160" s="56" t="s">
        <v>293</v>
      </c>
      <c r="B160" s="47" t="s">
        <v>294</v>
      </c>
      <c r="C160" s="48">
        <v>0.0</v>
      </c>
      <c r="D160" s="48">
        <v>0.0</v>
      </c>
      <c r="E160" s="48">
        <v>0.0</v>
      </c>
      <c r="F160" s="48">
        <v>0.0</v>
      </c>
      <c r="G160" s="48">
        <v>0.0</v>
      </c>
      <c r="H160" s="49" t="e">
        <f t="shared" si="2"/>
        <v>#DIV/0!</v>
      </c>
    </row>
    <row r="161" spans="1:8" ht="12.75">
      <c r="A161" s="56" t="s">
        <v>295</v>
      </c>
      <c r="B161" s="47" t="s">
        <v>84</v>
      </c>
      <c r="C161" s="48">
        <v>5.762433E7</v>
      </c>
      <c r="D161" s="48">
        <v>5.762433E7</v>
      </c>
      <c r="E161" s="48">
        <v>787413.0</v>
      </c>
      <c r="F161" s="48">
        <v>1.4781668E7</v>
      </c>
      <c r="G161" s="48">
        <v>1.5569081E7</v>
      </c>
      <c r="H161" s="49">
        <f t="shared" si="2"/>
        <v>0.2701824212099299</v>
      </c>
    </row>
    <row r="162" spans="1:8" ht="12.75">
      <c r="A162" s="58" t="s">
        <v>296</v>
      </c>
      <c r="B162" s="43" t="s">
        <v>297</v>
      </c>
      <c r="C162" s="44">
        <v>5.40633368E8</v>
      </c>
      <c r="D162" s="44">
        <v>5.40633368E8</v>
      </c>
      <c r="E162" s="44">
        <v>2.25180671E8</v>
      </c>
      <c r="F162" s="44">
        <v>500.0</v>
      </c>
      <c r="G162" s="44">
        <v>2.25181171E8</v>
      </c>
      <c r="H162" s="45">
        <f t="shared" si="2"/>
        <v>0.4165136381297131</v>
      </c>
    </row>
    <row r="163" spans="1:8" ht="12.75">
      <c r="A163" s="56" t="s">
        <v>298</v>
      </c>
      <c r="B163" s="47" t="s">
        <v>299</v>
      </c>
      <c r="C163" s="48">
        <v>3824246.0</v>
      </c>
      <c r="D163" s="48">
        <v>3824246.0</v>
      </c>
      <c r="E163" s="48">
        <v>0.0</v>
      </c>
      <c r="F163" s="48">
        <v>0.0</v>
      </c>
      <c r="G163" s="48">
        <v>0.0</v>
      </c>
      <c r="H163" s="49">
        <f t="shared" si="2"/>
        <v>0.0</v>
      </c>
    </row>
    <row r="164" spans="1:8" ht="12.75">
      <c r="A164" s="56" t="s">
        <v>300</v>
      </c>
      <c r="B164" s="47" t="s">
        <v>301</v>
      </c>
      <c r="C164" s="48">
        <v>2.3095379E7</v>
      </c>
      <c r="D164" s="48">
        <v>2.3095379E7</v>
      </c>
      <c r="E164" s="48">
        <v>78446.0</v>
      </c>
      <c r="F164" s="48">
        <v>500.0</v>
      </c>
      <c r="G164" s="48">
        <v>78946.0</v>
      </c>
      <c r="H164" s="49">
        <f t="shared" si="2"/>
        <v>0.0034182595574638545</v>
      </c>
    </row>
    <row r="165" spans="1:8" ht="12.75">
      <c r="A165" s="56" t="s">
        <v>302</v>
      </c>
      <c r="B165" s="47" t="s">
        <v>303</v>
      </c>
      <c r="C165" s="48">
        <v>3835719.0</v>
      </c>
      <c r="D165" s="48">
        <v>3835719.0</v>
      </c>
      <c r="E165" s="48">
        <v>0.0</v>
      </c>
      <c r="F165" s="48">
        <v>0.0</v>
      </c>
      <c r="G165" s="48">
        <v>0.0</v>
      </c>
      <c r="H165" s="49">
        <f t="shared" si="2"/>
        <v>0.0</v>
      </c>
    </row>
    <row r="166" spans="1:8" ht="12.75">
      <c r="A166" s="56" t="s">
        <v>304</v>
      </c>
      <c r="B166" s="47" t="s">
        <v>305</v>
      </c>
      <c r="C166" s="48">
        <v>62500.0</v>
      </c>
      <c r="D166" s="48">
        <v>62500.0</v>
      </c>
      <c r="E166" s="48">
        <v>0.0</v>
      </c>
      <c r="F166" s="48">
        <v>0.0</v>
      </c>
      <c r="G166" s="48">
        <v>0.0</v>
      </c>
      <c r="H166" s="49">
        <f t="shared" si="2"/>
        <v>0.0</v>
      </c>
    </row>
    <row r="167" spans="1:8" ht="12.75">
      <c r="A167" s="56" t="s">
        <v>306</v>
      </c>
      <c r="B167" s="47" t="s">
        <v>307</v>
      </c>
      <c r="C167" s="48">
        <v>625000.0</v>
      </c>
      <c r="D167" s="48">
        <v>625000.0</v>
      </c>
      <c r="E167" s="48">
        <v>0.0</v>
      </c>
      <c r="F167" s="48">
        <v>0.0</v>
      </c>
      <c r="G167" s="48">
        <v>0.0</v>
      </c>
      <c r="H167" s="49">
        <f t="shared" si="2"/>
        <v>0.0</v>
      </c>
    </row>
    <row r="168" spans="1:8" ht="12.75">
      <c r="A168" s="56" t="s">
        <v>308</v>
      </c>
      <c r="B168" s="47" t="s">
        <v>309</v>
      </c>
      <c r="C168" s="48">
        <v>2.00000001E8</v>
      </c>
      <c r="D168" s="48">
        <v>2.00000001E8</v>
      </c>
      <c r="E168" s="48">
        <v>2.04477426E8</v>
      </c>
      <c r="F168" s="48">
        <v>0.0</v>
      </c>
      <c r="G168" s="48">
        <v>2.04477426E8</v>
      </c>
      <c r="H168" s="49">
        <f t="shared" si="2"/>
        <v>1.0223871248880643</v>
      </c>
    </row>
    <row r="169" spans="1:8" ht="12.75">
      <c r="A169" s="56" t="s">
        <v>310</v>
      </c>
      <c r="B169" s="47" t="s">
        <v>311</v>
      </c>
      <c r="C169" s="48">
        <v>0.0</v>
      </c>
      <c r="D169" s="48">
        <v>0.0</v>
      </c>
      <c r="E169" s="48">
        <v>0.0</v>
      </c>
      <c r="F169" s="48">
        <v>0.0</v>
      </c>
      <c r="G169" s="48">
        <v>0.0</v>
      </c>
      <c r="H169" s="49">
        <v>0.0</v>
      </c>
    </row>
    <row r="170" spans="1:8" ht="12.75">
      <c r="A170" s="56" t="s">
        <v>312</v>
      </c>
      <c r="B170" s="47" t="s">
        <v>313</v>
      </c>
      <c r="C170" s="48">
        <v>3.00686362E8</v>
      </c>
      <c r="D170" s="48">
        <v>3.00686362E8</v>
      </c>
      <c r="E170" s="48">
        <v>2.0624799E7</v>
      </c>
      <c r="F170" s="48">
        <v>0.0</v>
      </c>
      <c r="G170" s="48">
        <v>2.0624799E7</v>
      </c>
      <c r="H170" s="49">
        <f t="shared" si="2"/>
        <v>0.06859239927882063</v>
      </c>
    </row>
    <row r="171" spans="1:8" ht="12.75">
      <c r="A171" s="56" t="s">
        <v>314</v>
      </c>
      <c r="B171" s="47" t="s">
        <v>315</v>
      </c>
      <c r="C171" s="48">
        <v>8504161.0</v>
      </c>
      <c r="D171" s="48">
        <v>8504161.0</v>
      </c>
      <c r="E171" s="48">
        <v>0.0</v>
      </c>
      <c r="F171" s="48">
        <v>0.0</v>
      </c>
      <c r="G171" s="48">
        <v>0.0</v>
      </c>
      <c r="H171" s="49">
        <f t="shared" si="2"/>
        <v>0.0</v>
      </c>
    </row>
    <row r="172" spans="1:8" ht="12.75">
      <c r="A172" s="58" t="s">
        <v>316</v>
      </c>
      <c r="B172" s="43" t="s">
        <v>317</v>
      </c>
      <c r="C172" s="44">
        <v>2.11751623E8</v>
      </c>
      <c r="D172" s="44">
        <v>2.11751623E8</v>
      </c>
      <c r="E172" s="44">
        <v>1.75881128E8</v>
      </c>
      <c r="F172" s="44">
        <v>1.1514839E7</v>
      </c>
      <c r="G172" s="44">
        <v>1.87395967E8</v>
      </c>
      <c r="H172" s="45">
        <f t="shared" si="2"/>
        <v>0.8849800740370241</v>
      </c>
    </row>
    <row r="173" spans="1:8" ht="12.75">
      <c r="A173" s="56" t="s">
        <v>318</v>
      </c>
      <c r="B173" s="47" t="s">
        <v>319</v>
      </c>
      <c r="C173" s="48">
        <v>5.8888817E7</v>
      </c>
      <c r="D173" s="48">
        <v>5.8888817E7</v>
      </c>
      <c r="E173" s="48">
        <v>4.7583532E7</v>
      </c>
      <c r="F173" s="48">
        <v>3193182.0</v>
      </c>
      <c r="G173" s="48">
        <v>5.0776714E7</v>
      </c>
      <c r="H173" s="49">
        <f t="shared" si="2"/>
        <v>0.8622471393847154</v>
      </c>
    </row>
    <row r="174" spans="1:8" ht="12.75" hidden="1">
      <c r="A174" s="56" t="s">
        <v>320</v>
      </c>
      <c r="B174" s="47" t="s">
        <v>321</v>
      </c>
      <c r="C174" s="48">
        <v>0.0</v>
      </c>
      <c r="D174" s="48">
        <v>0.0</v>
      </c>
      <c r="E174" s="48">
        <v>0.0</v>
      </c>
      <c r="F174" s="48">
        <v>0.0</v>
      </c>
      <c r="G174" s="48">
        <v>0.0</v>
      </c>
      <c r="H174" s="49" t="e">
        <f t="shared" si="2"/>
        <v>#DIV/0!</v>
      </c>
    </row>
    <row r="175" spans="1:8" ht="12.75" hidden="1">
      <c r="A175" s="56" t="s">
        <v>322</v>
      </c>
      <c r="B175" s="47" t="s">
        <v>323</v>
      </c>
      <c r="C175" s="48">
        <v>0.0</v>
      </c>
      <c r="D175" s="48">
        <v>0.0</v>
      </c>
      <c r="E175" s="48">
        <v>0.0</v>
      </c>
      <c r="F175" s="48">
        <v>0.0</v>
      </c>
      <c r="G175" s="48">
        <v>0.0</v>
      </c>
      <c r="H175" s="49" t="e">
        <f t="shared" si="2"/>
        <v>#DIV/0!</v>
      </c>
    </row>
    <row r="176" spans="1:8" ht="12.75">
      <c r="A176" s="56" t="s">
        <v>324</v>
      </c>
      <c r="B176" s="47" t="s">
        <v>325</v>
      </c>
      <c r="C176" s="48">
        <v>2174540.0</v>
      </c>
      <c r="D176" s="48">
        <v>2174540.0</v>
      </c>
      <c r="E176" s="48">
        <v>36138.0</v>
      </c>
      <c r="F176" s="48">
        <v>0.0</v>
      </c>
      <c r="G176" s="48">
        <v>36138.0</v>
      </c>
      <c r="H176" s="49">
        <f t="shared" si="2"/>
        <v>0.016618687170619994</v>
      </c>
    </row>
    <row r="177" spans="1:8" ht="12.75">
      <c r="A177" s="56" t="s">
        <v>326</v>
      </c>
      <c r="B177" s="47" t="s">
        <v>327</v>
      </c>
      <c r="C177" s="48">
        <v>0.0</v>
      </c>
      <c r="D177" s="48">
        <v>0.0</v>
      </c>
      <c r="E177" s="48">
        <v>0.0</v>
      </c>
      <c r="F177" s="48">
        <v>0.0</v>
      </c>
      <c r="G177" s="48">
        <v>0.0</v>
      </c>
      <c r="H177" s="49">
        <v>0.0</v>
      </c>
    </row>
    <row r="178" spans="1:8" ht="12.75">
      <c r="A178" s="56" t="s">
        <v>328</v>
      </c>
      <c r="B178" s="47" t="s">
        <v>329</v>
      </c>
      <c r="C178" s="48">
        <v>5598264.0</v>
      </c>
      <c r="D178" s="48">
        <v>5598264.0</v>
      </c>
      <c r="E178" s="48">
        <v>5857715.0</v>
      </c>
      <c r="F178" s="48">
        <v>0.0</v>
      </c>
      <c r="G178" s="48">
        <v>5857715.0</v>
      </c>
      <c r="H178" s="49">
        <f t="shared" si="2"/>
        <v>1.0463449026341023</v>
      </c>
    </row>
    <row r="179" spans="1:8" ht="12.75">
      <c r="A179" s="56" t="s">
        <v>330</v>
      </c>
      <c r="B179" s="47" t="s">
        <v>317</v>
      </c>
      <c r="C179" s="48">
        <v>1.06228545E8</v>
      </c>
      <c r="D179" s="48">
        <v>1.06228545E8</v>
      </c>
      <c r="E179" s="48">
        <v>1.17718598E8</v>
      </c>
      <c r="F179" s="48">
        <v>2878748.0</v>
      </c>
      <c r="G179" s="48">
        <v>1.20597346E8</v>
      </c>
      <c r="H179" s="49">
        <f t="shared" si="2"/>
        <v>1.1352630877133825</v>
      </c>
    </row>
    <row r="180" spans="1:8" ht="12.75">
      <c r="A180" s="56" t="s">
        <v>331</v>
      </c>
      <c r="B180" s="47" t="s">
        <v>332</v>
      </c>
      <c r="C180" s="48">
        <v>870000.0</v>
      </c>
      <c r="D180" s="48">
        <v>870000.0</v>
      </c>
      <c r="E180" s="48">
        <v>0.0</v>
      </c>
      <c r="F180" s="48">
        <v>0.0</v>
      </c>
      <c r="G180" s="48">
        <v>0.0</v>
      </c>
      <c r="H180" s="49">
        <f t="shared" si="2"/>
        <v>0.0</v>
      </c>
    </row>
    <row r="181" spans="1:8" ht="12.75">
      <c r="A181" s="56" t="s">
        <v>333</v>
      </c>
      <c r="B181" s="47" t="s">
        <v>112</v>
      </c>
      <c r="C181" s="48">
        <v>3.7991457E7</v>
      </c>
      <c r="D181" s="48">
        <v>3.7991457E7</v>
      </c>
      <c r="E181" s="48">
        <v>4685145.0</v>
      </c>
      <c r="F181" s="48">
        <v>5442909.0</v>
      </c>
      <c r="G181" s="48">
        <v>1.0128054E7</v>
      </c>
      <c r="H181" s="49">
        <f t="shared" si="2"/>
        <v>0.26658766995959116</v>
      </c>
    </row>
    <row r="182" spans="1:8" ht="12.75">
      <c r="A182" s="58" t="s">
        <v>334</v>
      </c>
      <c r="B182" s="43" t="s">
        <v>335</v>
      </c>
      <c r="C182" s="44">
        <v>3.14088272E8</v>
      </c>
      <c r="D182" s="44">
        <v>3.14088272E8</v>
      </c>
      <c r="E182" s="44">
        <v>1.86948037E8</v>
      </c>
      <c r="F182" s="44">
        <v>4.3435277E7</v>
      </c>
      <c r="G182" s="44">
        <v>2.30383314E8</v>
      </c>
      <c r="H182" s="45">
        <f t="shared" si="2"/>
        <v>0.7334986197765448</v>
      </c>
    </row>
    <row r="183" spans="1:8" ht="12.75">
      <c r="A183" s="56" t="s">
        <v>336</v>
      </c>
      <c r="B183" s="47" t="s">
        <v>104</v>
      </c>
      <c r="C183" s="48">
        <v>6.6952971E7</v>
      </c>
      <c r="D183" s="48">
        <v>6.6952971E7</v>
      </c>
      <c r="E183" s="48">
        <v>9797473.0</v>
      </c>
      <c r="F183" s="48">
        <v>4.3435277E7</v>
      </c>
      <c r="G183" s="48">
        <v>5.323275E7</v>
      </c>
      <c r="H183" s="49">
        <f t="shared" si="2"/>
        <v>0.7950767412546935</v>
      </c>
    </row>
    <row r="184" spans="1:8" ht="12.75">
      <c r="A184" s="56" t="s">
        <v>337</v>
      </c>
      <c r="B184" s="47" t="s">
        <v>114</v>
      </c>
      <c r="C184" s="61">
        <v>0.0</v>
      </c>
      <c r="D184" s="61">
        <v>0.0</v>
      </c>
      <c r="E184" s="61">
        <v>0.0</v>
      </c>
      <c r="F184" s="61">
        <v>0.0</v>
      </c>
      <c r="G184" s="61">
        <v>0.0</v>
      </c>
      <c r="H184" s="49">
        <v>0.0</v>
      </c>
    </row>
    <row r="185" spans="1:8" ht="12.75">
      <c r="A185" s="56" t="s">
        <v>338</v>
      </c>
      <c r="B185" s="47" t="s">
        <v>339</v>
      </c>
      <c r="C185" s="48">
        <v>2.47135301E8</v>
      </c>
      <c r="D185" s="48">
        <v>2.47135301E8</v>
      </c>
      <c r="E185" s="48">
        <v>1.77150564E8</v>
      </c>
      <c r="F185" s="61">
        <v>0.0</v>
      </c>
      <c r="G185" s="48">
        <v>1.77150564E8</v>
      </c>
      <c r="H185" s="49">
        <f t="shared" si="2"/>
        <v>0.716816105522699</v>
      </c>
    </row>
    <row r="186" spans="1:8" ht="12.75">
      <c r="A186" s="58" t="s">
        <v>340</v>
      </c>
      <c r="B186" s="43" t="s">
        <v>341</v>
      </c>
      <c r="C186" s="44">
        <v>7.85054819E8</v>
      </c>
      <c r="D186" s="44">
        <v>7.85054819E8</v>
      </c>
      <c r="E186" s="44">
        <v>3.43691639E8</v>
      </c>
      <c r="F186" s="44">
        <v>5.9195576E7</v>
      </c>
      <c r="G186" s="44">
        <v>4.02887215E8</v>
      </c>
      <c r="H186" s="45">
        <f t="shared" si="2"/>
        <v>0.5131962829209765</v>
      </c>
    </row>
    <row r="187" spans="1:8" ht="12.75">
      <c r="A187" s="56" t="s">
        <v>342</v>
      </c>
      <c r="B187" s="47" t="s">
        <v>343</v>
      </c>
      <c r="C187" s="48">
        <v>5.6702768E7</v>
      </c>
      <c r="D187" s="48">
        <v>5.6702768E7</v>
      </c>
      <c r="E187" s="48">
        <v>0.0</v>
      </c>
      <c r="F187" s="48">
        <v>0.0</v>
      </c>
      <c r="G187" s="48">
        <v>0.0</v>
      </c>
      <c r="H187" s="49">
        <f t="shared" si="2"/>
        <v>0.0</v>
      </c>
    </row>
    <row r="188" spans="1:8" ht="12.75">
      <c r="A188" s="56" t="s">
        <v>344</v>
      </c>
      <c r="B188" s="47" t="s">
        <v>345</v>
      </c>
      <c r="C188" s="48">
        <v>1.29251833E8</v>
      </c>
      <c r="D188" s="48">
        <v>1.29251833E8</v>
      </c>
      <c r="E188" s="48">
        <v>5825815.0</v>
      </c>
      <c r="F188" s="48">
        <v>471754.0</v>
      </c>
      <c r="G188" s="48">
        <v>6297569.0</v>
      </c>
      <c r="H188" s="49">
        <f t="shared" si="2"/>
        <v>0.048723247120216855</v>
      </c>
    </row>
    <row r="189" spans="1:8" ht="12.75">
      <c r="A189" s="56" t="s">
        <v>346</v>
      </c>
      <c r="B189" s="47" t="s">
        <v>347</v>
      </c>
      <c r="C189" s="48">
        <v>100000.0</v>
      </c>
      <c r="D189" s="48">
        <v>100000.0</v>
      </c>
      <c r="E189" s="48">
        <v>0.0</v>
      </c>
      <c r="F189" s="48">
        <v>0.0</v>
      </c>
      <c r="G189" s="48">
        <v>0.0</v>
      </c>
      <c r="H189" s="49">
        <f t="shared" si="2"/>
        <v>0.0</v>
      </c>
    </row>
    <row r="190" spans="1:8" ht="12.75">
      <c r="A190" s="56" t="s">
        <v>348</v>
      </c>
      <c r="B190" s="51" t="s">
        <v>349</v>
      </c>
      <c r="C190" s="48">
        <v>5.99000218E8</v>
      </c>
      <c r="D190" s="48">
        <v>5.99000218E8</v>
      </c>
      <c r="E190" s="48">
        <v>3.37865824E8</v>
      </c>
      <c r="F190" s="48">
        <v>5.8723822E7</v>
      </c>
      <c r="G190" s="48">
        <v>3.96589646E8</v>
      </c>
      <c r="H190" s="49">
        <f t="shared" si="2"/>
        <v>0.6620859794077738</v>
      </c>
    </row>
    <row r="191" spans="1:8" ht="12.75">
      <c r="A191" s="62" t="s">
        <v>7</v>
      </c>
      <c r="B191" s="63"/>
      <c r="C191" s="64">
        <v>5.2519695933E10</v>
      </c>
      <c r="D191" s="64">
        <v>5.419962782722002E10</v>
      </c>
      <c r="E191" s="64">
        <v>4.1725051176E10</v>
      </c>
      <c r="F191" s="64">
        <v>2.871512517E9</v>
      </c>
      <c r="G191" s="64">
        <v>4.4596563693E10</v>
      </c>
      <c r="H191" s="65">
        <f t="shared" si="2"/>
        <v>0.8228204783096834</v>
      </c>
    </row>
    <row r="192" spans="1:8" ht="12.75">
      <c r="A192" s="66" t="s">
        <v>350</v>
      </c>
      <c r="B192" s="67"/>
      <c r="C192" s="68">
        <v>1.490055612E9</v>
      </c>
      <c r="D192" s="68">
        <v>1.490055612E9</v>
      </c>
      <c r="E192" s="68">
        <v>6.8484232E8</v>
      </c>
      <c r="F192" s="68">
        <v>0.0</v>
      </c>
      <c r="G192" s="68">
        <v>6.8484232E8</v>
      </c>
      <c r="H192" s="69">
        <f t="shared" si="2"/>
        <v>0.4596085639251966</v>
      </c>
    </row>
    <row r="193" spans="1:8" ht="12.75">
      <c r="A193" s="70" t="s">
        <v>351</v>
      </c>
      <c r="B193" s="71" t="s">
        <v>352</v>
      </c>
      <c r="C193" s="72">
        <v>1.490055612E9</v>
      </c>
      <c r="D193" s="72">
        <v>1.490055612E9</v>
      </c>
      <c r="E193" s="72">
        <v>6.8484232E8</v>
      </c>
      <c r="F193" s="72">
        <v>0.0</v>
      </c>
      <c r="G193" s="72">
        <v>6.8484232E8</v>
      </c>
      <c r="H193" s="73">
        <f t="shared" si="2"/>
        <v>0.4596085639251966</v>
      </c>
    </row>
    <row r="194" spans="1:8" ht="12.75">
      <c r="A194" s="74" t="s">
        <v>353</v>
      </c>
      <c r="B194" s="75" t="s">
        <v>354</v>
      </c>
      <c r="C194" s="64">
        <v>6.02458995E8</v>
      </c>
      <c r="D194" s="64">
        <v>6.02458995E8</v>
      </c>
      <c r="E194" s="64">
        <v>6.8484232E8</v>
      </c>
      <c r="F194" s="64">
        <v>0.0</v>
      </c>
      <c r="G194" s="64">
        <v>6.8484232E8</v>
      </c>
      <c r="H194" s="65">
        <f t="shared" si="2"/>
        <v>1.1367451157402007</v>
      </c>
    </row>
    <row r="195" spans="1:8" ht="12.75">
      <c r="A195" s="76" t="s">
        <v>355</v>
      </c>
      <c r="B195" s="77" t="s">
        <v>356</v>
      </c>
      <c r="C195" s="78">
        <v>4.68035503E8</v>
      </c>
      <c r="D195" s="78">
        <v>4.68035503E8</v>
      </c>
      <c r="E195" s="78">
        <v>60000.0</v>
      </c>
      <c r="F195" s="78">
        <v>0.0</v>
      </c>
      <c r="G195" s="78">
        <v>60000.0</v>
      </c>
      <c r="H195" s="79">
        <f t="shared" si="2"/>
        <v>1.281954031594052E-4</v>
      </c>
    </row>
    <row r="196" spans="1:8" ht="12.75">
      <c r="A196" s="76" t="s">
        <v>357</v>
      </c>
      <c r="B196" s="77" t="s">
        <v>358</v>
      </c>
      <c r="C196" s="78">
        <v>0.0</v>
      </c>
      <c r="D196" s="78">
        <v>0.0</v>
      </c>
      <c r="E196" s="78">
        <v>0.0</v>
      </c>
      <c r="F196" s="78">
        <v>0.0</v>
      </c>
      <c r="G196" s="78">
        <v>0.0</v>
      </c>
      <c r="H196" s="79">
        <v>0.0</v>
      </c>
    </row>
    <row r="197" spans="1:8" ht="12.75">
      <c r="A197" s="76" t="s">
        <v>359</v>
      </c>
      <c r="B197" s="77" t="s">
        <v>360</v>
      </c>
      <c r="C197" s="78">
        <v>0.0</v>
      </c>
      <c r="D197" s="78">
        <v>0.0</v>
      </c>
      <c r="E197" s="78">
        <v>5.31591796E8</v>
      </c>
      <c r="F197" s="78">
        <v>0.0</v>
      </c>
      <c r="G197" s="78">
        <v>5.31591796E8</v>
      </c>
      <c r="H197" s="79">
        <v>0.0</v>
      </c>
    </row>
    <row r="198" spans="1:8" ht="12.75">
      <c r="A198" s="76" t="s">
        <v>361</v>
      </c>
      <c r="B198" s="77" t="s">
        <v>362</v>
      </c>
      <c r="C198" s="78">
        <v>3000000.0</v>
      </c>
      <c r="D198" s="78">
        <v>3000000.0</v>
      </c>
      <c r="E198" s="78">
        <v>0.0</v>
      </c>
      <c r="F198" s="78">
        <v>0.0</v>
      </c>
      <c r="G198" s="78">
        <v>0.0</v>
      </c>
      <c r="H198" s="79">
        <f t="shared" si="2"/>
        <v>0.0</v>
      </c>
    </row>
    <row r="199" spans="1:8" ht="12.75">
      <c r="A199" s="76" t="s">
        <v>363</v>
      </c>
      <c r="B199" s="77" t="s">
        <v>364</v>
      </c>
      <c r="C199" s="78">
        <v>7.85E7</v>
      </c>
      <c r="D199" s="78">
        <v>7.85E7</v>
      </c>
      <c r="E199" s="78">
        <v>1.00252297E8</v>
      </c>
      <c r="F199" s="78">
        <v>0.0</v>
      </c>
      <c r="G199" s="78">
        <v>1.00252297E8</v>
      </c>
      <c r="H199" s="79">
        <f t="shared" si="2"/>
        <v>1.2770993248407643</v>
      </c>
    </row>
    <row r="200" spans="1:8" ht="12.75">
      <c r="A200" s="76" t="s">
        <v>365</v>
      </c>
      <c r="B200" s="77" t="s">
        <v>366</v>
      </c>
      <c r="C200" s="78">
        <v>5.2923492E7</v>
      </c>
      <c r="D200" s="78">
        <v>5.2923492E7</v>
      </c>
      <c r="E200" s="78">
        <v>5.2938227E7</v>
      </c>
      <c r="F200" s="78">
        <v>0.0</v>
      </c>
      <c r="G200" s="78">
        <v>5.2938227E7</v>
      </c>
      <c r="H200" s="79">
        <f t="shared" si="2"/>
        <v>1.0002784207814557</v>
      </c>
    </row>
    <row r="201" spans="1:8" ht="12.75">
      <c r="A201" s="76" t="s">
        <v>367</v>
      </c>
      <c r="B201" s="77" t="s">
        <v>368</v>
      </c>
      <c r="C201" s="78">
        <v>0.0</v>
      </c>
      <c r="D201" s="78">
        <v>0.0</v>
      </c>
      <c r="E201" s="78">
        <v>0.0</v>
      </c>
      <c r="F201" s="78">
        <v>0.0</v>
      </c>
      <c r="G201" s="78">
        <v>0.0</v>
      </c>
      <c r="H201" s="79">
        <v>0.0</v>
      </c>
    </row>
    <row r="202" spans="1:8" ht="12.75">
      <c r="A202" s="74" t="s">
        <v>369</v>
      </c>
      <c r="B202" s="75" t="s">
        <v>370</v>
      </c>
      <c r="C202" s="64">
        <v>8.87596617E8</v>
      </c>
      <c r="D202" s="64">
        <v>8.87596617E8</v>
      </c>
      <c r="E202" s="64">
        <v>0.0</v>
      </c>
      <c r="F202" s="64">
        <v>0.0</v>
      </c>
      <c r="G202" s="64">
        <v>0.0</v>
      </c>
      <c r="H202" s="65">
        <f t="shared" si="3" ref="H202:H203">+G202/D202</f>
        <v>0.0</v>
      </c>
    </row>
    <row r="203" spans="1:8" ht="12.75">
      <c r="A203" s="76" t="s">
        <v>371</v>
      </c>
      <c r="B203" s="77" t="s">
        <v>372</v>
      </c>
      <c r="C203" s="78">
        <v>8.87596617E8</v>
      </c>
      <c r="D203" s="78">
        <v>8.87596617E8</v>
      </c>
      <c r="E203" s="78">
        <v>0.0</v>
      </c>
      <c r="F203" s="78">
        <v>0.0</v>
      </c>
      <c r="G203" s="78">
        <v>0.0</v>
      </c>
      <c r="H203" s="79">
        <f t="shared" si="3"/>
        <v>0.0</v>
      </c>
    </row>
    <row r="204" spans="1:8" ht="12.75">
      <c r="A204" s="76" t="s">
        <v>373</v>
      </c>
      <c r="B204" s="77" t="s">
        <v>374</v>
      </c>
      <c r="C204" s="78">
        <v>0.0</v>
      </c>
      <c r="D204" s="78">
        <v>0.0</v>
      </c>
      <c r="E204" s="78">
        <v>0.0</v>
      </c>
      <c r="F204" s="78">
        <v>0.0</v>
      </c>
      <c r="G204" s="78">
        <v>0.0</v>
      </c>
      <c r="H204" s="79">
        <v>0.0</v>
      </c>
    </row>
    <row r="205" spans="1:8" ht="12.75">
      <c r="A205" s="80"/>
      <c r="B205" s="81"/>
      <c r="C205" s="81"/>
      <c r="D205" s="82"/>
      <c r="E205" s="82"/>
      <c r="F205" s="82"/>
      <c r="G205" s="82"/>
      <c r="H205" s="83"/>
    </row>
  </sheetData>
  <mergeCells count="9">
    <mergeCell ref="C3:D3"/>
    <mergeCell ref="A4:B6"/>
    <mergeCell ref="C4:C7"/>
    <mergeCell ref="D4:D7"/>
    <mergeCell ref="E4:G4"/>
    <mergeCell ref="H4:H7"/>
    <mergeCell ref="E5:E7"/>
    <mergeCell ref="F5:F7"/>
    <mergeCell ref="G5:G7"/>
  </mergeCells>
  <pageMargins left="0.7086614173228347" right="0.7086614173228347" top="0.7480314960629921" bottom="0.7480314960629921" header="0.31496062992125984" footer="0.31496062992125984"/>
  <pageSetup fitToHeight="0" orientation="portrait" paperSize="9" scale="57" r:id="rId5"/>
  <rowBreaks count="2" manualBreakCount="2">
    <brk id="85" max="7" man="1"/>
    <brk id="161" max="7" man="1"/>
  </rowBreaks>
  <drawing r:id="rId1"/>
  <legacyDrawing r:id="rId4"/>
  <oleObjects>
    <mc:AlternateContent xmlns:mc="http://schemas.openxmlformats.org/markup-compatibility/2006">
      <mc:Choice Requires="x14">
        <oleObject progId="PBrush" shapeId="1025" r:id="rId2">
          <objectPr defaultSize="0" autoPict="0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1571625</xdr:colOff>
                <xdr:row>2</xdr:row>
                <xdr:rowOff>133350</xdr:rowOff>
              </to>
            </anchor>
          </objectPr>
        </oleObject>
      </mc:Choice>
      <mc:Fallback>
        <oleObject progId="PBrush" shapeId="1025" r:id="rId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f1085935-4950-4e47-9109-24a7fdb7eda5}">
  <sheetPr>
    <pageSetUpPr fitToPage="1"/>
  </sheetPr>
  <dimension ref="A1:L141"/>
  <sheetViews>
    <sheetView zoomScale="90" zoomScaleNormal="90" workbookViewId="0" topLeftCell="A1">
      <selection pane="topLeft" activeCell="N124" sqref="N1:AC1048576"/>
    </sheetView>
  </sheetViews>
  <sheetFormatPr defaultRowHeight="15"/>
  <cols>
    <col min="1" max="1" width="31.375" customWidth="1"/>
    <col min="2" max="2" width="53.875" customWidth="1"/>
    <col min="3" max="3" width="14.375" customWidth="1"/>
    <col min="4" max="4" width="15" customWidth="1"/>
    <col min="5" max="6" width="14.625" customWidth="1"/>
    <col min="7" max="7" width="14.375" customWidth="1"/>
    <col min="8" max="8" width="13.375" customWidth="1"/>
    <col min="9" max="9" width="14.375" customWidth="1"/>
    <col min="10" max="10" width="14.625" customWidth="1"/>
    <col min="11" max="11" width="14.375" customWidth="1"/>
    <col min="12" max="12" width="10" customWidth="1"/>
  </cols>
  <sheetData>
    <row r="1" spans="1:12" ht="15.6" customHeight="1">
      <c r="A1" s="84"/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67.5" customHeight="1">
      <c r="A2" s="86"/>
      <c r="B2" s="86"/>
      <c r="C2" s="87"/>
      <c r="D2" s="87"/>
      <c r="E2" s="87"/>
      <c r="F2" s="87"/>
      <c r="G2" s="87"/>
      <c r="H2" s="88"/>
      <c r="I2" s="88"/>
      <c r="J2" s="88"/>
      <c r="K2" s="88"/>
      <c r="L2" s="88"/>
    </row>
    <row r="3" spans="1:12" ht="21" customHeight="1">
      <c r="A3" s="89" t="s">
        <v>376</v>
      </c>
      <c r="B3" s="90"/>
      <c r="C3" s="90" t="s">
        <v>377</v>
      </c>
      <c r="D3" s="91" t="s">
        <v>378</v>
      </c>
      <c r="E3" s="92"/>
      <c r="F3" s="92"/>
      <c r="G3" s="93"/>
      <c r="H3" s="91" t="s">
        <v>3</v>
      </c>
      <c r="I3" s="92"/>
      <c r="J3" s="92"/>
      <c r="K3" s="93"/>
      <c r="L3" s="90" t="s">
        <v>4</v>
      </c>
    </row>
    <row r="4" spans="1:12" ht="29.1" customHeight="1">
      <c r="A4" s="94"/>
      <c r="B4" s="95"/>
      <c r="C4" s="96"/>
      <c r="D4" s="89" t="s">
        <v>379</v>
      </c>
      <c r="E4" s="97" t="s">
        <v>380</v>
      </c>
      <c r="F4" s="97" t="s">
        <v>381</v>
      </c>
      <c r="G4" s="90" t="s">
        <v>7</v>
      </c>
      <c r="H4" s="97" t="s">
        <v>379</v>
      </c>
      <c r="I4" s="98" t="s">
        <v>380</v>
      </c>
      <c r="J4" s="97" t="s">
        <v>381</v>
      </c>
      <c r="K4" s="90" t="s">
        <v>7</v>
      </c>
      <c r="L4" s="96"/>
    </row>
    <row r="5" spans="1:12" ht="15">
      <c r="A5" s="99" t="s">
        <v>8</v>
      </c>
      <c r="B5" s="99" t="s">
        <v>9</v>
      </c>
      <c r="C5" s="95"/>
      <c r="D5" s="94"/>
      <c r="E5" s="100"/>
      <c r="F5" s="100"/>
      <c r="G5" s="95"/>
      <c r="H5" s="100"/>
      <c r="I5" s="101"/>
      <c r="J5" s="100"/>
      <c r="K5" s="95"/>
      <c r="L5" s="95"/>
    </row>
    <row r="6" spans="1:12" ht="15">
      <c r="A6" s="102" t="s">
        <v>382</v>
      </c>
      <c r="B6" s="103" t="s">
        <v>383</v>
      </c>
      <c r="C6" s="104">
        <v>5.05682736E8</v>
      </c>
      <c r="D6" s="104"/>
      <c r="E6" s="104">
        <v>2.51117608E8</v>
      </c>
      <c r="F6" s="104">
        <v>2.81115604E8</v>
      </c>
      <c r="G6" s="104">
        <f>+D6+E6+F6</f>
        <v>5.32233212E8</v>
      </c>
      <c r="H6" s="104"/>
      <c r="I6" s="104">
        <v>2.38650912E8</v>
      </c>
      <c r="J6" s="104">
        <v>2.48652879E8</v>
      </c>
      <c r="K6" s="104">
        <f>+H6+I6+J6</f>
        <v>4.87303791E8</v>
      </c>
      <c r="L6" s="105">
        <f>+K6/G6</f>
        <v>0.9155832067841719</v>
      </c>
    </row>
    <row r="7" spans="1:12" ht="15">
      <c r="A7" s="106"/>
      <c r="B7" s="103" t="s">
        <v>384</v>
      </c>
      <c r="C7" s="104">
        <v>1.160996627E10</v>
      </c>
      <c r="D7" s="104"/>
      <c r="E7" s="104">
        <v>1.0339937076E10</v>
      </c>
      <c r="F7" s="104">
        <v>1.487192768E9</v>
      </c>
      <c r="G7" s="104">
        <f t="shared" si="0" ref="G7:G30">+D7+E7+F7</f>
        <v>1.1827129844E10</v>
      </c>
      <c r="H7" s="104"/>
      <c r="I7" s="104">
        <v>1.0149229915E10</v>
      </c>
      <c r="J7" s="104">
        <v>1.371645392E9</v>
      </c>
      <c r="K7" s="104">
        <f t="shared" si="1" ref="K7:K30">+H7+I7+J7</f>
        <v>1.1520875307E10</v>
      </c>
      <c r="L7" s="105">
        <f t="shared" si="2" ref="L7:L70">+K7/G7</f>
        <v>0.9741057601430354</v>
      </c>
    </row>
    <row r="8" spans="1:12" ht="15">
      <c r="A8" s="106"/>
      <c r="B8" s="103" t="s">
        <v>385</v>
      </c>
      <c r="C8" s="104">
        <v>5.71019551896E9</v>
      </c>
      <c r="D8" s="104">
        <v>3.2190474334000003E8</v>
      </c>
      <c r="E8" s="104">
        <v>4.6399403621E9</v>
      </c>
      <c r="F8" s="104">
        <v>8.00676789E8</v>
      </c>
      <c r="G8" s="104">
        <f t="shared" si="0"/>
        <v>5.762521894440001E9</v>
      </c>
      <c r="H8" s="104">
        <v>2.84034616E8</v>
      </c>
      <c r="I8" s="104">
        <v>4.166473321E9</v>
      </c>
      <c r="J8" s="104">
        <v>7.30867988E8</v>
      </c>
      <c r="K8" s="104">
        <f t="shared" si="1"/>
        <v>5.181375925E9</v>
      </c>
      <c r="L8" s="105">
        <f t="shared" si="2"/>
        <v>0.8991507572403807</v>
      </c>
    </row>
    <row r="9" spans="1:12" ht="15">
      <c r="A9" s="106"/>
      <c r="B9" s="103" t="s">
        <v>386</v>
      </c>
      <c r="C9" s="104">
        <v>5.0235861E7</v>
      </c>
      <c r="D9" s="104"/>
      <c r="E9" s="104">
        <v>4.256717E7</v>
      </c>
      <c r="F9" s="104">
        <v>1.0998574E7</v>
      </c>
      <c r="G9" s="104">
        <f t="shared" si="0"/>
        <v>5.3565744E7</v>
      </c>
      <c r="H9" s="104"/>
      <c r="I9" s="104">
        <v>3.254755E7</v>
      </c>
      <c r="J9" s="104">
        <v>7658192.0</v>
      </c>
      <c r="K9" s="104">
        <f t="shared" si="1"/>
        <v>4.0205742E7</v>
      </c>
      <c r="L9" s="105">
        <f t="shared" si="2"/>
        <v>0.7505868302697336</v>
      </c>
    </row>
    <row r="10" spans="1:12" ht="15">
      <c r="A10" s="106"/>
      <c r="B10" s="103" t="s">
        <v>387</v>
      </c>
      <c r="C10" s="104">
        <v>1.20559267E8</v>
      </c>
      <c r="D10" s="104">
        <v>3323775.0</v>
      </c>
      <c r="E10" s="104">
        <v>1.00689949E8</v>
      </c>
      <c r="F10" s="104"/>
      <c r="G10" s="104">
        <f t="shared" si="0"/>
        <v>1.04013724E8</v>
      </c>
      <c r="H10" s="104">
        <v>2907950.0</v>
      </c>
      <c r="I10" s="104">
        <v>9.8064877E7</v>
      </c>
      <c r="J10" s="104"/>
      <c r="K10" s="104">
        <f t="shared" si="1"/>
        <v>1.00972827E8</v>
      </c>
      <c r="L10" s="105">
        <f t="shared" si="2"/>
        <v>0.970764463735574</v>
      </c>
    </row>
    <row r="11" spans="1:12" ht="15">
      <c r="A11" s="106"/>
      <c r="B11" s="103" t="s">
        <v>388</v>
      </c>
      <c r="C11" s="104">
        <v>2.0582565E8</v>
      </c>
      <c r="D11" s="104">
        <v>4399039.0</v>
      </c>
      <c r="E11" s="104">
        <v>1.00315653E8</v>
      </c>
      <c r="F11" s="104">
        <v>8.9855521E7</v>
      </c>
      <c r="G11" s="104">
        <f t="shared" si="0"/>
        <v>1.94570213E8</v>
      </c>
      <c r="H11" s="104">
        <v>893204.0</v>
      </c>
      <c r="I11" s="104">
        <v>7.7418362E7</v>
      </c>
      <c r="J11" s="104">
        <v>7.6608394E7</v>
      </c>
      <c r="K11" s="104">
        <f t="shared" si="1"/>
        <v>1.5491996E8</v>
      </c>
      <c r="L11" s="105">
        <f t="shared" si="2"/>
        <v>0.7962162224697775</v>
      </c>
    </row>
    <row r="12" spans="1:12" ht="15">
      <c r="A12" s="106"/>
      <c r="B12" s="103" t="s">
        <v>389</v>
      </c>
      <c r="C12" s="104">
        <v>1.758325261E9</v>
      </c>
      <c r="D12" s="104">
        <v>911473.0</v>
      </c>
      <c r="E12" s="104">
        <v>1.579478839E9</v>
      </c>
      <c r="F12" s="104">
        <v>1.31804751E8</v>
      </c>
      <c r="G12" s="104">
        <f t="shared" si="0"/>
        <v>1.712195063E9</v>
      </c>
      <c r="H12" s="104">
        <v>154693.0</v>
      </c>
      <c r="I12" s="104">
        <v>1.394590147E9</v>
      </c>
      <c r="J12" s="104">
        <v>1.17656737E8</v>
      </c>
      <c r="K12" s="104">
        <f t="shared" si="1"/>
        <v>1.512401577E9</v>
      </c>
      <c r="L12" s="105">
        <f t="shared" si="2"/>
        <v>0.8833114927630182</v>
      </c>
    </row>
    <row r="13" spans="1:12" ht="15">
      <c r="A13" s="106"/>
      <c r="B13" s="103" t="s">
        <v>390</v>
      </c>
      <c r="C13" s="104">
        <v>2.461752E7</v>
      </c>
      <c r="D13" s="104"/>
      <c r="E13" s="104">
        <v>1.6609783E7</v>
      </c>
      <c r="F13" s="104">
        <v>9080390.0</v>
      </c>
      <c r="G13" s="104">
        <f t="shared" si="0"/>
        <v>2.5690173E7</v>
      </c>
      <c r="H13" s="104"/>
      <c r="I13" s="104">
        <v>1.1203504E7</v>
      </c>
      <c r="J13" s="104">
        <v>6988092.0</v>
      </c>
      <c r="K13" s="104">
        <f t="shared" si="1"/>
        <v>1.8191596E7</v>
      </c>
      <c r="L13" s="105">
        <f t="shared" si="2"/>
        <v>0.7081149667618042</v>
      </c>
    </row>
    <row r="14" spans="1:12" ht="15">
      <c r="A14" s="106"/>
      <c r="B14" s="103" t="s">
        <v>391</v>
      </c>
      <c r="C14" s="104">
        <v>1.23426385785E9</v>
      </c>
      <c r="D14" s="104">
        <v>8963468.0</v>
      </c>
      <c r="E14" s="104">
        <v>1.22042245185E9</v>
      </c>
      <c r="F14" s="104">
        <v>1.48000442E8</v>
      </c>
      <c r="G14" s="104">
        <f t="shared" si="0"/>
        <v>1.37738636185E9</v>
      </c>
      <c r="H14" s="104">
        <v>7116666.0</v>
      </c>
      <c r="I14" s="104">
        <v>1.125600421E9</v>
      </c>
      <c r="J14" s="104">
        <v>1.22619479E8</v>
      </c>
      <c r="K14" s="104">
        <f t="shared" si="1"/>
        <v>1.255336566E9</v>
      </c>
      <c r="L14" s="105">
        <f t="shared" si="2"/>
        <v>0.9113902974281871</v>
      </c>
    </row>
    <row r="15" spans="1:12" ht="15">
      <c r="A15" s="106"/>
      <c r="B15" s="103" t="s">
        <v>392</v>
      </c>
      <c r="C15" s="104">
        <v>7.3103749E7</v>
      </c>
      <c r="D15" s="104">
        <v>8121299.0</v>
      </c>
      <c r="E15" s="104">
        <v>6.1957401E7</v>
      </c>
      <c r="F15" s="104">
        <v>1.4369162E7</v>
      </c>
      <c r="G15" s="104">
        <f t="shared" si="0"/>
        <v>8.4447862E7</v>
      </c>
      <c r="H15" s="104">
        <v>8016739.0</v>
      </c>
      <c r="I15" s="104">
        <v>3.8501383E7</v>
      </c>
      <c r="J15" s="104">
        <v>1.1849827E7</v>
      </c>
      <c r="K15" s="104">
        <f t="shared" si="1"/>
        <v>5.8367949E7</v>
      </c>
      <c r="L15" s="105">
        <f t="shared" si="2"/>
        <v>0.6911714236175689</v>
      </c>
    </row>
    <row r="16" spans="1:12" ht="15">
      <c r="A16" s="106"/>
      <c r="B16" s="103" t="s">
        <v>393</v>
      </c>
      <c r="C16" s="104">
        <v>4.8391736E7</v>
      </c>
      <c r="D16" s="104"/>
      <c r="E16" s="104">
        <v>4.1195093E7</v>
      </c>
      <c r="F16" s="104">
        <v>3520299.0</v>
      </c>
      <c r="G16" s="104">
        <f t="shared" si="0"/>
        <v>4.4715392E7</v>
      </c>
      <c r="H16" s="104"/>
      <c r="I16" s="104">
        <v>2.720358E7</v>
      </c>
      <c r="J16" s="104">
        <v>1805519.0</v>
      </c>
      <c r="K16" s="104">
        <f t="shared" si="1"/>
        <v>2.9009099E7</v>
      </c>
      <c r="L16" s="105">
        <f t="shared" si="2"/>
        <v>0.6487497414760448</v>
      </c>
    </row>
    <row r="17" spans="1:12" ht="15">
      <c r="A17" s="106"/>
      <c r="B17" s="103" t="s">
        <v>394</v>
      </c>
      <c r="C17" s="104">
        <v>1.17950908835E8</v>
      </c>
      <c r="D17" s="104">
        <v>1.6634083865E7</v>
      </c>
      <c r="E17" s="104">
        <v>9.2607887465E7</v>
      </c>
      <c r="F17" s="104">
        <v>1.289469E7</v>
      </c>
      <c r="G17" s="104">
        <f t="shared" si="0"/>
        <v>1.2213666133E8</v>
      </c>
      <c r="H17" s="104">
        <v>6533598.0</v>
      </c>
      <c r="I17" s="104">
        <v>3.9382137E7</v>
      </c>
      <c r="J17" s="104">
        <v>5713300.0</v>
      </c>
      <c r="K17" s="104">
        <f t="shared" si="1"/>
        <v>5.1629035E7</v>
      </c>
      <c r="L17" s="105">
        <f t="shared" si="2"/>
        <v>0.42271529643752054</v>
      </c>
    </row>
    <row r="18" spans="1:12" ht="15">
      <c r="A18" s="106"/>
      <c r="B18" s="103" t="s">
        <v>395</v>
      </c>
      <c r="C18" s="104">
        <v>7.437735E7</v>
      </c>
      <c r="D18" s="104">
        <v>0.0</v>
      </c>
      <c r="E18" s="104">
        <v>7.3320987E7</v>
      </c>
      <c r="F18" s="104">
        <v>8819500.0</v>
      </c>
      <c r="G18" s="104">
        <f t="shared" si="0"/>
        <v>8.2140487E7</v>
      </c>
      <c r="H18" s="104">
        <v>0.0</v>
      </c>
      <c r="I18" s="104">
        <v>7.0174689E7</v>
      </c>
      <c r="J18" s="104">
        <v>7440435.0</v>
      </c>
      <c r="K18" s="104">
        <f t="shared" si="1"/>
        <v>7.7615124E7</v>
      </c>
      <c r="L18" s="105">
        <f t="shared" si="2"/>
        <v>0.944907034700196</v>
      </c>
    </row>
    <row r="19" spans="1:12" ht="15">
      <c r="A19" s="106"/>
      <c r="B19" s="103" t="s">
        <v>396</v>
      </c>
      <c r="C19" s="104">
        <v>3.59274684E8</v>
      </c>
      <c r="D19" s="104"/>
      <c r="E19" s="104">
        <v>1.90510075E8</v>
      </c>
      <c r="F19" s="104">
        <v>2.151E7</v>
      </c>
      <c r="G19" s="104">
        <f t="shared" si="0"/>
        <v>2.12020075E8</v>
      </c>
      <c r="H19" s="104"/>
      <c r="I19" s="104">
        <v>4.8470867E7</v>
      </c>
      <c r="J19" s="104">
        <v>0.0</v>
      </c>
      <c r="K19" s="104">
        <f t="shared" si="1"/>
        <v>4.8470867E7</v>
      </c>
      <c r="L19" s="105">
        <f t="shared" si="2"/>
        <v>0.2286145168093163</v>
      </c>
    </row>
    <row r="20" spans="1:12" ht="15">
      <c r="A20" s="106"/>
      <c r="B20" s="103" t="s">
        <v>397</v>
      </c>
      <c r="C20" s="104">
        <v>3.6167125E7</v>
      </c>
      <c r="D20" s="104"/>
      <c r="E20" s="104">
        <v>1.435483E7</v>
      </c>
      <c r="F20" s="104">
        <v>1.9807205E7</v>
      </c>
      <c r="G20" s="104">
        <f t="shared" si="0"/>
        <v>3.4162035E7</v>
      </c>
      <c r="H20" s="104"/>
      <c r="I20" s="104">
        <v>0.0</v>
      </c>
      <c r="J20" s="104">
        <v>0.0</v>
      </c>
      <c r="K20" s="104">
        <f t="shared" si="1"/>
        <v>0.0</v>
      </c>
      <c r="L20" s="105">
        <f t="shared" si="2"/>
        <v>0.0</v>
      </c>
    </row>
    <row r="21" spans="1:12" ht="15">
      <c r="A21" s="106"/>
      <c r="B21" s="103" t="s">
        <v>398</v>
      </c>
      <c r="C21" s="104">
        <v>2.82991963E8</v>
      </c>
      <c r="D21" s="104"/>
      <c r="E21" s="104">
        <v>9.942415E7</v>
      </c>
      <c r="F21" s="104">
        <v>3.5274749E7</v>
      </c>
      <c r="G21" s="104">
        <f t="shared" si="0"/>
        <v>1.34698899E8</v>
      </c>
      <c r="H21" s="104"/>
      <c r="I21" s="104">
        <v>0.0</v>
      </c>
      <c r="J21" s="104">
        <v>0.0</v>
      </c>
      <c r="K21" s="104">
        <f t="shared" si="1"/>
        <v>0.0</v>
      </c>
      <c r="L21" s="105">
        <f t="shared" si="2"/>
        <v>0.0</v>
      </c>
    </row>
    <row r="22" spans="1:12" ht="15">
      <c r="A22" s="106"/>
      <c r="B22" s="103" t="s">
        <v>399</v>
      </c>
      <c r="C22" s="104">
        <v>1.7587415E7</v>
      </c>
      <c r="D22" s="104"/>
      <c r="E22" s="104">
        <v>1.0674276E7</v>
      </c>
      <c r="F22" s="104">
        <v>6559514.0</v>
      </c>
      <c r="G22" s="104">
        <f t="shared" si="0"/>
        <v>1.723379E7</v>
      </c>
      <c r="H22" s="104"/>
      <c r="I22" s="104">
        <v>0.0</v>
      </c>
      <c r="J22" s="104">
        <v>0.0</v>
      </c>
      <c r="K22" s="104">
        <f t="shared" si="1"/>
        <v>0.0</v>
      </c>
      <c r="L22" s="105">
        <f t="shared" si="2"/>
        <v>0.0</v>
      </c>
    </row>
    <row r="23" spans="1:12" ht="15">
      <c r="A23" s="106"/>
      <c r="B23" s="103" t="s">
        <v>400</v>
      </c>
      <c r="C23" s="104">
        <v>2913888.0</v>
      </c>
      <c r="D23" s="104"/>
      <c r="E23" s="104"/>
      <c r="F23" s="104">
        <v>2913888.0</v>
      </c>
      <c r="G23" s="104">
        <f t="shared" si="0"/>
        <v>2913888.0</v>
      </c>
      <c r="H23" s="104"/>
      <c r="I23" s="104"/>
      <c r="J23" s="104">
        <v>0.0</v>
      </c>
      <c r="K23" s="104">
        <f t="shared" si="1"/>
        <v>0.0</v>
      </c>
      <c r="L23" s="105">
        <f t="shared" si="2"/>
        <v>0.0</v>
      </c>
    </row>
    <row r="24" spans="1:12" ht="15">
      <c r="A24" s="106"/>
      <c r="B24" s="103" t="s">
        <v>401</v>
      </c>
      <c r="C24" s="104">
        <v>1.10719462E8</v>
      </c>
      <c r="D24" s="104"/>
      <c r="E24" s="104">
        <v>2.2158355E7</v>
      </c>
      <c r="F24" s="104">
        <v>2.4391446E7</v>
      </c>
      <c r="G24" s="104">
        <f t="shared" si="0"/>
        <v>4.6549801E7</v>
      </c>
      <c r="H24" s="104"/>
      <c r="I24" s="104">
        <v>0.0</v>
      </c>
      <c r="J24" s="104">
        <v>0.0</v>
      </c>
      <c r="K24" s="104">
        <f t="shared" si="1"/>
        <v>0.0</v>
      </c>
      <c r="L24" s="105">
        <f t="shared" si="2"/>
        <v>0.0</v>
      </c>
    </row>
    <row r="25" spans="1:12" ht="15">
      <c r="A25" s="106"/>
      <c r="B25" s="103" t="s">
        <v>402</v>
      </c>
      <c r="C25" s="104">
        <v>3.6419914E7</v>
      </c>
      <c r="D25" s="104"/>
      <c r="E25" s="104">
        <v>702288.0</v>
      </c>
      <c r="F25" s="104">
        <v>1.220923E7</v>
      </c>
      <c r="G25" s="104">
        <f t="shared" si="0"/>
        <v>1.2911518E7</v>
      </c>
      <c r="H25" s="104"/>
      <c r="I25" s="104">
        <v>0.0</v>
      </c>
      <c r="J25" s="104">
        <v>0.0</v>
      </c>
      <c r="K25" s="104">
        <f t="shared" si="1"/>
        <v>0.0</v>
      </c>
      <c r="L25" s="105">
        <f t="shared" si="2"/>
        <v>0.0</v>
      </c>
    </row>
    <row r="26" spans="1:12" ht="15">
      <c r="A26" s="106"/>
      <c r="B26" s="103" t="s">
        <v>403</v>
      </c>
      <c r="C26" s="104">
        <v>1.8876911772E9</v>
      </c>
      <c r="D26" s="104">
        <v>3.8043807E7</v>
      </c>
      <c r="E26" s="104">
        <v>7.294830622E8</v>
      </c>
      <c r="F26" s="104">
        <v>1.150665175E9</v>
      </c>
      <c r="G26" s="104">
        <f t="shared" si="0"/>
        <v>1.9181920442E9</v>
      </c>
      <c r="H26" s="104">
        <v>2.9398195E7</v>
      </c>
      <c r="I26" s="104">
        <v>6.239192380000001E8</v>
      </c>
      <c r="J26" s="104">
        <v>1.108016676E9</v>
      </c>
      <c r="K26" s="104">
        <f t="shared" si="1"/>
        <v>1.761334109E9</v>
      </c>
      <c r="L26" s="105">
        <f t="shared" si="2"/>
        <v>0.918226156930278</v>
      </c>
    </row>
    <row r="27" spans="1:12" ht="15">
      <c r="A27" s="106"/>
      <c r="B27" s="103" t="s">
        <v>404</v>
      </c>
      <c r="C27" s="104">
        <v>1.03548438E8</v>
      </c>
      <c r="D27" s="104"/>
      <c r="E27" s="104">
        <v>1.03518989E8</v>
      </c>
      <c r="F27" s="104">
        <v>4000000.0</v>
      </c>
      <c r="G27" s="104">
        <f t="shared" si="0"/>
        <v>1.07518989E8</v>
      </c>
      <c r="H27" s="104"/>
      <c r="I27" s="104">
        <v>7.8178583E7</v>
      </c>
      <c r="J27" s="104">
        <v>725363.0</v>
      </c>
      <c r="K27" s="104">
        <f t="shared" si="1"/>
        <v>7.8903946E7</v>
      </c>
      <c r="L27" s="105">
        <f t="shared" si="2"/>
        <v>0.7338605648533395</v>
      </c>
    </row>
    <row r="28" spans="1:12" ht="15">
      <c r="A28" s="106"/>
      <c r="B28" s="103" t="s">
        <v>405</v>
      </c>
      <c r="C28" s="104">
        <v>2.9427134E7</v>
      </c>
      <c r="D28" s="104"/>
      <c r="E28" s="104">
        <v>1.4759554E7</v>
      </c>
      <c r="F28" s="104">
        <v>2548940.0</v>
      </c>
      <c r="G28" s="104">
        <f t="shared" si="0"/>
        <v>1.7308494E7</v>
      </c>
      <c r="H28" s="104"/>
      <c r="I28" s="104">
        <v>1.1172973E7</v>
      </c>
      <c r="J28" s="104">
        <v>1499069.0</v>
      </c>
      <c r="K28" s="104">
        <f t="shared" si="1"/>
        <v>1.2672042E7</v>
      </c>
      <c r="L28" s="105">
        <f t="shared" si="2"/>
        <v>0.7321285144738763</v>
      </c>
    </row>
    <row r="29" spans="1:12" ht="15">
      <c r="A29" s="106"/>
      <c r="B29" s="103" t="s">
        <v>406</v>
      </c>
      <c r="C29" s="104">
        <v>7.613046E7</v>
      </c>
      <c r="D29" s="104">
        <v>436978.0</v>
      </c>
      <c r="E29" s="104">
        <v>2.8941369E7</v>
      </c>
      <c r="F29" s="104">
        <v>3.8180145E7</v>
      </c>
      <c r="G29" s="104">
        <f t="shared" si="0"/>
        <v>6.7558492E7</v>
      </c>
      <c r="H29" s="104">
        <v>322681.0</v>
      </c>
      <c r="I29" s="104">
        <v>2.4094241E7</v>
      </c>
      <c r="J29" s="104">
        <v>1.0670591E7</v>
      </c>
      <c r="K29" s="104">
        <f t="shared" si="1"/>
        <v>3.5087513E7</v>
      </c>
      <c r="L29" s="105">
        <f t="shared" si="2"/>
        <v>0.5193649526694586</v>
      </c>
    </row>
    <row r="30" spans="1:12" ht="15">
      <c r="A30" s="107"/>
      <c r="B30" s="103" t="s">
        <v>407</v>
      </c>
      <c r="C30" s="104">
        <v>3171606.0</v>
      </c>
      <c r="D30" s="104"/>
      <c r="E30" s="104">
        <v>2649257.0</v>
      </c>
      <c r="F30" s="104">
        <v>340000.0</v>
      </c>
      <c r="G30" s="104">
        <f t="shared" si="0"/>
        <v>2989257.0</v>
      </c>
      <c r="H30" s="104"/>
      <c r="I30" s="104">
        <v>172723.0</v>
      </c>
      <c r="J30" s="104">
        <v>0.0</v>
      </c>
      <c r="K30" s="104">
        <f t="shared" si="1"/>
        <v>172723.0</v>
      </c>
      <c r="L30" s="105">
        <f t="shared" si="2"/>
        <v>0.05778124798235816</v>
      </c>
    </row>
    <row r="31" spans="1:12" ht="15">
      <c r="A31" s="108" t="s">
        <v>408</v>
      </c>
      <c r="B31" s="109"/>
      <c r="C31" s="110">
        <f>SUM(C6:C30)</f>
        <v>2.4479538951844997E10</v>
      </c>
      <c r="D31" s="110">
        <f t="shared" si="3" ref="D31:F31">SUM(D6:D30)</f>
        <v>4.0273866620500004E8</v>
      </c>
      <c r="E31" s="110">
        <f t="shared" si="3"/>
        <v>1.9777336465615E10</v>
      </c>
      <c r="F31" s="110">
        <f t="shared" si="3"/>
        <v>4.316728782E9</v>
      </c>
      <c r="G31" s="110">
        <f>SUM(G6:G30)</f>
        <v>2.4496803913820004E10</v>
      </c>
      <c r="H31" s="110">
        <f t="shared" si="4" ref="H31:K31">SUM(H6:H30)</f>
        <v>3.39378342E8</v>
      </c>
      <c r="I31" s="111">
        <f t="shared" si="4"/>
        <v>1.8255049423E10</v>
      </c>
      <c r="J31" s="110">
        <f t="shared" si="4"/>
        <v>3.830417933E9</v>
      </c>
      <c r="K31" s="112">
        <f t="shared" si="4"/>
        <v>2.2424845698E10</v>
      </c>
      <c r="L31" s="113">
        <f t="shared" si="2"/>
        <v>0.9154192431343626</v>
      </c>
    </row>
    <row r="32" spans="1:12" ht="15">
      <c r="A32" s="102" t="s">
        <v>409</v>
      </c>
      <c r="B32" s="103" t="s">
        <v>410</v>
      </c>
      <c r="C32" s="104">
        <v>9.1363744E7</v>
      </c>
      <c r="D32" s="104">
        <v>1.4694748E7</v>
      </c>
      <c r="E32" s="104">
        <v>7.6341208E7</v>
      </c>
      <c r="F32" s="104">
        <v>245000.0</v>
      </c>
      <c r="G32" s="104">
        <f t="shared" si="5" ref="G32:G66">+D32+E32+F32</f>
        <v>9.1280956E7</v>
      </c>
      <c r="H32" s="104">
        <v>5743359.0</v>
      </c>
      <c r="I32" s="104">
        <v>6.224234E7</v>
      </c>
      <c r="J32" s="104">
        <v>0.0</v>
      </c>
      <c r="K32" s="104">
        <f t="shared" si="6" ref="K32:K70">+H32+I32+J32</f>
        <v>6.7985699E7</v>
      </c>
      <c r="L32" s="105">
        <f t="shared" si="2"/>
        <v>0.7447960886825068</v>
      </c>
    </row>
    <row r="33" spans="1:12" ht="15">
      <c r="A33" s="106"/>
      <c r="B33" s="116" t="s">
        <v>411</v>
      </c>
      <c r="C33" s="117">
        <v>1.263176557E9</v>
      </c>
      <c r="D33" s="117">
        <v>1294000.0</v>
      </c>
      <c r="E33" s="117">
        <v>1.980763753E9</v>
      </c>
      <c r="F33" s="117">
        <v>6211715.0</v>
      </c>
      <c r="G33" s="117">
        <f t="shared" si="5"/>
        <v>1.988269468E9</v>
      </c>
      <c r="H33" s="117">
        <v>1294000.0</v>
      </c>
      <c r="I33" s="117">
        <v>1.5426733E9</v>
      </c>
      <c r="J33" s="117">
        <v>3374115.0</v>
      </c>
      <c r="K33" s="117">
        <f>+H33+I33+J33</f>
        <v>1.547341415E9</v>
      </c>
      <c r="L33" s="118">
        <f t="shared" si="2"/>
        <v>0.7782352643359104</v>
      </c>
    </row>
    <row r="34" spans="1:12" ht="15">
      <c r="A34" s="106"/>
      <c r="B34" s="103" t="s">
        <v>412</v>
      </c>
      <c r="C34" s="104">
        <v>5.63281179E8</v>
      </c>
      <c r="D34" s="104"/>
      <c r="E34" s="104">
        <v>4.23171255E8</v>
      </c>
      <c r="F34" s="104">
        <v>7.3915623E7</v>
      </c>
      <c r="G34" s="104">
        <f t="shared" si="5"/>
        <v>4.97086878E8</v>
      </c>
      <c r="H34" s="104"/>
      <c r="I34" s="104">
        <v>3.91011296E8</v>
      </c>
      <c r="J34" s="104">
        <v>7.3004728E7</v>
      </c>
      <c r="K34" s="104">
        <f t="shared" si="6"/>
        <v>4.64016024E8</v>
      </c>
      <c r="L34" s="105">
        <f t="shared" si="2"/>
        <v>0.9334706759247827</v>
      </c>
    </row>
    <row r="35" spans="1:12" ht="15">
      <c r="A35" s="106"/>
      <c r="B35" s="103" t="s">
        <v>413</v>
      </c>
      <c r="C35" s="104">
        <v>1.32938968E8</v>
      </c>
      <c r="D35" s="104">
        <v>551250.0</v>
      </c>
      <c r="E35" s="104">
        <v>9.4196166E7</v>
      </c>
      <c r="F35" s="104">
        <v>3638058.0</v>
      </c>
      <c r="G35" s="104">
        <f t="shared" si="5"/>
        <v>9.8385474E7</v>
      </c>
      <c r="H35" s="104">
        <v>295175.0</v>
      </c>
      <c r="I35" s="104">
        <v>8.1899578E7</v>
      </c>
      <c r="J35" s="104">
        <v>3429689.0</v>
      </c>
      <c r="K35" s="104">
        <f t="shared" si="6"/>
        <v>8.5624442E7</v>
      </c>
      <c r="L35" s="105">
        <f t="shared" si="2"/>
        <v>0.8702955682258542</v>
      </c>
    </row>
    <row r="36" spans="1:12" ht="15">
      <c r="A36" s="106"/>
      <c r="B36" s="103" t="s">
        <v>414</v>
      </c>
      <c r="C36" s="104">
        <v>2.52015944825E8</v>
      </c>
      <c r="D36" s="104">
        <v>2.1432844209999997E7</v>
      </c>
      <c r="E36" s="104">
        <v>2.006884206E8</v>
      </c>
      <c r="F36" s="104">
        <v>4.0459189E7</v>
      </c>
      <c r="G36" s="104">
        <f t="shared" si="5"/>
        <v>2.6258045381E8</v>
      </c>
      <c r="H36" s="104">
        <v>5363604.0</v>
      </c>
      <c r="I36" s="104">
        <v>1.52188044E8</v>
      </c>
      <c r="J36" s="104">
        <v>3.4565552E7</v>
      </c>
      <c r="K36" s="104">
        <f t="shared" si="6"/>
        <v>1.921172E8</v>
      </c>
      <c r="L36" s="105">
        <f t="shared" si="2"/>
        <v>0.7316508034486591</v>
      </c>
    </row>
    <row r="37" spans="1:12" ht="15">
      <c r="A37" s="106"/>
      <c r="B37" s="103" t="s">
        <v>415</v>
      </c>
      <c r="C37" s="104">
        <v>5.00394765E8</v>
      </c>
      <c r="D37" s="104">
        <v>270000.0</v>
      </c>
      <c r="E37" s="104">
        <v>7.2676702E8</v>
      </c>
      <c r="F37" s="104">
        <v>49740.0</v>
      </c>
      <c r="G37" s="104">
        <f t="shared" si="5"/>
        <v>7.2708676E8</v>
      </c>
      <c r="H37" s="104">
        <v>269998.0</v>
      </c>
      <c r="I37" s="104">
        <v>6.11591638E8</v>
      </c>
      <c r="J37" s="104">
        <v>49740.0</v>
      </c>
      <c r="K37" s="104">
        <f t="shared" si="6"/>
        <v>6.11911376E8</v>
      </c>
      <c r="L37" s="105">
        <f t="shared" si="2"/>
        <v>0.8415933416254203</v>
      </c>
    </row>
    <row r="38" spans="1:12" ht="15">
      <c r="A38" s="106"/>
      <c r="B38" s="103" t="s">
        <v>416</v>
      </c>
      <c r="C38" s="104">
        <v>2046800.0</v>
      </c>
      <c r="D38" s="104"/>
      <c r="E38" s="104">
        <v>2046800.0</v>
      </c>
      <c r="F38" s="104"/>
      <c r="G38" s="104">
        <f t="shared" si="5"/>
        <v>2046800.0</v>
      </c>
      <c r="H38" s="104"/>
      <c r="I38" s="104">
        <v>0.0</v>
      </c>
      <c r="J38" s="104"/>
      <c r="K38" s="104">
        <f t="shared" si="6"/>
        <v>0.0</v>
      </c>
      <c r="L38" s="105">
        <f t="shared" si="2"/>
        <v>0.0</v>
      </c>
    </row>
    <row r="39" spans="1:12" ht="15">
      <c r="A39" s="106"/>
      <c r="B39" s="103" t="s">
        <v>417</v>
      </c>
      <c r="C39" s="104">
        <v>8.341518581E7</v>
      </c>
      <c r="D39" s="104">
        <v>240809.0</v>
      </c>
      <c r="E39" s="104">
        <v>6.2567519E7</v>
      </c>
      <c r="F39" s="104">
        <v>2510700.0</v>
      </c>
      <c r="G39" s="104">
        <f t="shared" si="5"/>
        <v>6.5319028E7</v>
      </c>
      <c r="H39" s="104">
        <v>180595.0</v>
      </c>
      <c r="I39" s="104">
        <v>3.5236916E7</v>
      </c>
      <c r="J39" s="104">
        <v>2350652.0</v>
      </c>
      <c r="K39" s="104">
        <f t="shared" si="6"/>
        <v>3.7768163E7</v>
      </c>
      <c r="L39" s="105">
        <f t="shared" si="2"/>
        <v>0.5782107321009125</v>
      </c>
    </row>
    <row r="40" spans="1:12" ht="15">
      <c r="A40" s="106"/>
      <c r="B40" s="103" t="s">
        <v>418</v>
      </c>
      <c r="C40" s="104">
        <v>1.60674277255E8</v>
      </c>
      <c r="D40" s="104">
        <v>5342523.36</v>
      </c>
      <c r="E40" s="104">
        <v>1.4792988E8</v>
      </c>
      <c r="F40" s="104">
        <v>1.2841889E7</v>
      </c>
      <c r="G40" s="104">
        <f t="shared" si="5"/>
        <v>1.6611429236E8</v>
      </c>
      <c r="H40" s="104">
        <v>2403949.0</v>
      </c>
      <c r="I40" s="104">
        <v>7.3807352E7</v>
      </c>
      <c r="J40" s="104">
        <v>1.0936295E7</v>
      </c>
      <c r="K40" s="104">
        <f t="shared" si="6"/>
        <v>8.7147596E7</v>
      </c>
      <c r="L40" s="105">
        <f t="shared" si="2"/>
        <v>0.5246243099367708</v>
      </c>
    </row>
    <row r="41" spans="1:12" ht="15">
      <c r="A41" s="106"/>
      <c r="B41" s="103" t="s">
        <v>419</v>
      </c>
      <c r="C41" s="104">
        <v>1.19692176E8</v>
      </c>
      <c r="D41" s="104">
        <v>68720.0</v>
      </c>
      <c r="E41" s="104">
        <v>2.2081873E7</v>
      </c>
      <c r="F41" s="104">
        <v>1.00264437E8</v>
      </c>
      <c r="G41" s="104">
        <f t="shared" si="5"/>
        <v>1.2241503E8</v>
      </c>
      <c r="H41" s="104">
        <v>0.0</v>
      </c>
      <c r="I41" s="104">
        <v>6742233.0</v>
      </c>
      <c r="J41" s="104">
        <v>6.1570956E7</v>
      </c>
      <c r="K41" s="104">
        <f t="shared" si="6"/>
        <v>6.8313189E7</v>
      </c>
      <c r="L41" s="105">
        <f t="shared" si="2"/>
        <v>0.5580457644784305</v>
      </c>
    </row>
    <row r="42" spans="1:12" ht="15">
      <c r="A42" s="106"/>
      <c r="B42" s="103" t="s">
        <v>420</v>
      </c>
      <c r="C42" s="104">
        <v>5741279.0</v>
      </c>
      <c r="D42" s="104"/>
      <c r="E42" s="104">
        <v>4275251.0</v>
      </c>
      <c r="F42" s="104">
        <v>877000.0</v>
      </c>
      <c r="G42" s="104">
        <f t="shared" si="5"/>
        <v>5152251.0</v>
      </c>
      <c r="H42" s="104"/>
      <c r="I42" s="104">
        <v>1115458.0</v>
      </c>
      <c r="J42" s="104">
        <v>715734.0</v>
      </c>
      <c r="K42" s="104">
        <f t="shared" si="6"/>
        <v>1831192.0</v>
      </c>
      <c r="L42" s="105">
        <f t="shared" si="2"/>
        <v>0.35541591432560254</v>
      </c>
    </row>
    <row r="43" spans="1:12" ht="15">
      <c r="A43" s="106"/>
      <c r="B43" s="103" t="s">
        <v>421</v>
      </c>
      <c r="C43" s="104">
        <v>3.417828264E8</v>
      </c>
      <c r="D43" s="104">
        <v>1.433780101E7</v>
      </c>
      <c r="E43" s="104">
        <v>2.87684241E8</v>
      </c>
      <c r="F43" s="104">
        <v>7.2443521E7</v>
      </c>
      <c r="G43" s="104">
        <f t="shared" si="5"/>
        <v>3.7446556301E8</v>
      </c>
      <c r="H43" s="104">
        <v>1.0043521E7</v>
      </c>
      <c r="I43" s="104">
        <v>2.32073559E8</v>
      </c>
      <c r="J43" s="104">
        <v>6.7618988E7</v>
      </c>
      <c r="K43" s="104">
        <f t="shared" si="6"/>
        <v>3.09736068E8</v>
      </c>
      <c r="L43" s="105">
        <f t="shared" si="2"/>
        <v>0.8271416615998107</v>
      </c>
    </row>
    <row r="44" spans="1:12" ht="15">
      <c r="A44" s="106"/>
      <c r="B44" s="103" t="s">
        <v>422</v>
      </c>
      <c r="C44" s="104">
        <v>1.61128252895E8</v>
      </c>
      <c r="D44" s="104">
        <v>1244357.96</v>
      </c>
      <c r="E44" s="104">
        <v>1.51566638E8</v>
      </c>
      <c r="F44" s="104">
        <v>1.8345926E7</v>
      </c>
      <c r="G44" s="104">
        <f t="shared" si="5"/>
        <v>1.7115692196E8</v>
      </c>
      <c r="H44" s="104">
        <v>641224.0</v>
      </c>
      <c r="I44" s="104">
        <v>1.17836616E8</v>
      </c>
      <c r="J44" s="104">
        <v>1.3099656E7</v>
      </c>
      <c r="K44" s="104">
        <f t="shared" si="6"/>
        <v>1.31577496E8</v>
      </c>
      <c r="L44" s="105">
        <f t="shared" si="2"/>
        <v>0.7687535770872892</v>
      </c>
    </row>
    <row r="45" spans="1:12" ht="15">
      <c r="A45" s="106"/>
      <c r="B45" s="103" t="s">
        <v>423</v>
      </c>
      <c r="C45" s="104">
        <v>1.67155455985E8</v>
      </c>
      <c r="D45" s="104">
        <v>1315130.4</v>
      </c>
      <c r="E45" s="104">
        <v>1.38565376E8</v>
      </c>
      <c r="F45" s="104">
        <v>8814852.0</v>
      </c>
      <c r="G45" s="104">
        <f t="shared" si="5"/>
        <v>1.486953584E8</v>
      </c>
      <c r="H45" s="104">
        <v>439516.0</v>
      </c>
      <c r="I45" s="104">
        <v>9.479614E7</v>
      </c>
      <c r="J45" s="104">
        <v>5511382.0</v>
      </c>
      <c r="K45" s="104">
        <f t="shared" si="6"/>
        <v>1.00747038E8</v>
      </c>
      <c r="L45" s="105">
        <f t="shared" si="2"/>
        <v>0.6775398982460773</v>
      </c>
    </row>
    <row r="46" spans="1:12" ht="15">
      <c r="A46" s="106"/>
      <c r="B46" s="103" t="s">
        <v>424</v>
      </c>
      <c r="C46" s="104">
        <v>7.7869819E7</v>
      </c>
      <c r="D46" s="104"/>
      <c r="E46" s="104">
        <v>1.2027932E7</v>
      </c>
      <c r="F46" s="104">
        <v>6.675389E7</v>
      </c>
      <c r="G46" s="104">
        <f t="shared" si="5"/>
        <v>7.8781822E7</v>
      </c>
      <c r="H46" s="104"/>
      <c r="I46" s="104">
        <v>1.1826704E7</v>
      </c>
      <c r="J46" s="104">
        <v>6.6735396E7</v>
      </c>
      <c r="K46" s="104">
        <f t="shared" si="6"/>
        <v>7.85621E7</v>
      </c>
      <c r="L46" s="105">
        <f t="shared" si="2"/>
        <v>0.9972110063664179</v>
      </c>
    </row>
    <row r="47" spans="1:12" ht="15">
      <c r="A47" s="106"/>
      <c r="B47" s="103" t="s">
        <v>425</v>
      </c>
      <c r="C47" s="104">
        <v>40000.0</v>
      </c>
      <c r="D47" s="104"/>
      <c r="E47" s="104">
        <v>40000.0</v>
      </c>
      <c r="F47" s="104"/>
      <c r="G47" s="104">
        <f t="shared" si="5"/>
        <v>40000.0</v>
      </c>
      <c r="H47" s="104"/>
      <c r="I47" s="104">
        <v>0.0</v>
      </c>
      <c r="J47" s="104"/>
      <c r="K47" s="104">
        <f t="shared" si="6"/>
        <v>0.0</v>
      </c>
      <c r="L47" s="105">
        <f t="shared" si="2"/>
        <v>0.0</v>
      </c>
    </row>
    <row r="48" spans="1:12" ht="15">
      <c r="A48" s="106"/>
      <c r="B48" s="103" t="s">
        <v>426</v>
      </c>
      <c r="C48" s="104">
        <v>3.7302516430999994E8</v>
      </c>
      <c r="D48" s="104">
        <v>4.5316218495E7</v>
      </c>
      <c r="E48" s="104">
        <v>3.2175388140000004E8</v>
      </c>
      <c r="F48" s="104">
        <v>2.3693603E7</v>
      </c>
      <c r="G48" s="104">
        <f t="shared" si="5"/>
        <v>3.9076370289500004E8</v>
      </c>
      <c r="H48" s="104">
        <v>2.4972692E7</v>
      </c>
      <c r="I48" s="104">
        <v>1.21425664E8</v>
      </c>
      <c r="J48" s="104">
        <v>1.8208639E7</v>
      </c>
      <c r="K48" s="104">
        <f t="shared" si="6"/>
        <v>1.64606995E8</v>
      </c>
      <c r="L48" s="105">
        <f t="shared" si="2"/>
        <v>0.4212443320106183</v>
      </c>
    </row>
    <row r="49" spans="1:12" ht="15">
      <c r="A49" s="106"/>
      <c r="B49" s="103" t="s">
        <v>427</v>
      </c>
      <c r="C49" s="104">
        <v>4.707083867E8</v>
      </c>
      <c r="D49" s="104">
        <v>1.1514716E7</v>
      </c>
      <c r="E49" s="104">
        <v>3.447853897E8</v>
      </c>
      <c r="F49" s="104">
        <v>1.25619832E8</v>
      </c>
      <c r="G49" s="104">
        <f t="shared" si="5"/>
        <v>4.819199377E8</v>
      </c>
      <c r="H49" s="104">
        <v>9381906.0</v>
      </c>
      <c r="I49" s="104">
        <v>2.43393014E8</v>
      </c>
      <c r="J49" s="104">
        <v>1.21961999E8</v>
      </c>
      <c r="K49" s="104">
        <f t="shared" si="6"/>
        <v>3.74736919E8</v>
      </c>
      <c r="L49" s="105">
        <f t="shared" si="2"/>
        <v>0.777591648912599</v>
      </c>
    </row>
    <row r="50" spans="1:12" ht="15">
      <c r="A50" s="106"/>
      <c r="B50" s="103" t="s">
        <v>428</v>
      </c>
      <c r="C50" s="104">
        <v>4.42160688065E8</v>
      </c>
      <c r="D50" s="104">
        <v>2.9336594535E7</v>
      </c>
      <c r="E50" s="104">
        <v>4.21801709E8</v>
      </c>
      <c r="F50" s="104">
        <v>5.7038402E7</v>
      </c>
      <c r="G50" s="104">
        <f t="shared" si="5"/>
        <v>5.08176705535E8</v>
      </c>
      <c r="H50" s="104">
        <v>2.2426551E7</v>
      </c>
      <c r="I50" s="104">
        <v>2.89332174E8</v>
      </c>
      <c r="J50" s="104">
        <v>5.144377E7</v>
      </c>
      <c r="K50" s="104">
        <f t="shared" si="6"/>
        <v>3.63202495E8</v>
      </c>
      <c r="L50" s="105">
        <f t="shared" si="2"/>
        <v>0.7147169302410791</v>
      </c>
    </row>
    <row r="51" spans="1:12" ht="15">
      <c r="A51" s="106"/>
      <c r="B51" s="103" t="s">
        <v>429</v>
      </c>
      <c r="C51" s="104">
        <v>3.54887413935E8</v>
      </c>
      <c r="D51" s="104">
        <v>1.121512993E7</v>
      </c>
      <c r="E51" s="104">
        <v>1.97339262E8</v>
      </c>
      <c r="F51" s="104">
        <v>1.96040737E8</v>
      </c>
      <c r="G51" s="104">
        <f t="shared" si="5"/>
        <v>4.0459512893E8</v>
      </c>
      <c r="H51" s="104">
        <v>4107325.0</v>
      </c>
      <c r="I51" s="104">
        <v>1.54624903E8</v>
      </c>
      <c r="J51" s="104">
        <v>1.89539028E8</v>
      </c>
      <c r="K51" s="104">
        <f t="shared" si="6"/>
        <v>3.48271256E8</v>
      </c>
      <c r="L51" s="105">
        <f t="shared" si="2"/>
        <v>0.8607895426745369</v>
      </c>
    </row>
    <row r="52" spans="1:12" ht="15">
      <c r="A52" s="106"/>
      <c r="B52" s="103" t="s">
        <v>430</v>
      </c>
      <c r="C52" s="104">
        <v>1.283683054E8</v>
      </c>
      <c r="D52" s="104">
        <v>300121.0</v>
      </c>
      <c r="E52" s="104">
        <v>1.126165744E8</v>
      </c>
      <c r="F52" s="104">
        <v>8071669.0</v>
      </c>
      <c r="G52" s="104">
        <f t="shared" si="5"/>
        <v>1.209883644E8</v>
      </c>
      <c r="H52" s="104">
        <v>20200.0</v>
      </c>
      <c r="I52" s="104">
        <v>7.7598475E7</v>
      </c>
      <c r="J52" s="104">
        <v>7175014.0</v>
      </c>
      <c r="K52" s="104">
        <f t="shared" si="6"/>
        <v>8.4793689E7</v>
      </c>
      <c r="L52" s="105">
        <f t="shared" si="2"/>
        <v>0.7008416835825908</v>
      </c>
    </row>
    <row r="53" spans="1:12" ht="15">
      <c r="A53" s="106"/>
      <c r="B53" s="103" t="s">
        <v>431</v>
      </c>
      <c r="C53" s="104">
        <v>2.4484935101000002E8</v>
      </c>
      <c r="D53" s="104">
        <v>8637914.795</v>
      </c>
      <c r="E53" s="104">
        <v>2.053650563E8</v>
      </c>
      <c r="F53" s="104">
        <v>4.4497013E7</v>
      </c>
      <c r="G53" s="104">
        <f t="shared" si="5"/>
        <v>2.58499984095E8</v>
      </c>
      <c r="H53" s="104">
        <v>7690982.0</v>
      </c>
      <c r="I53" s="104">
        <v>1.6486728E8</v>
      </c>
      <c r="J53" s="104">
        <v>3.9280848E7</v>
      </c>
      <c r="K53" s="104">
        <f t="shared" si="6"/>
        <v>2.1183911E8</v>
      </c>
      <c r="L53" s="105">
        <f t="shared" si="2"/>
        <v>0.8194937061278429</v>
      </c>
    </row>
    <row r="54" spans="1:12" ht="15">
      <c r="A54" s="106"/>
      <c r="B54" s="103" t="s">
        <v>432</v>
      </c>
      <c r="C54" s="104">
        <v>5.325600223E8</v>
      </c>
      <c r="D54" s="104">
        <v>9360045.760000002</v>
      </c>
      <c r="E54" s="104">
        <v>3.68669957E8</v>
      </c>
      <c r="F54" s="104">
        <v>1.4316833E8</v>
      </c>
      <c r="G54" s="104">
        <f t="shared" si="5"/>
        <v>5.2119833276E8</v>
      </c>
      <c r="H54" s="104">
        <v>5500956.0</v>
      </c>
      <c r="I54" s="104">
        <v>3.02735926E8</v>
      </c>
      <c r="J54" s="104">
        <v>1.36540623E8</v>
      </c>
      <c r="K54" s="104">
        <f t="shared" si="6"/>
        <v>4.44777505E8</v>
      </c>
      <c r="L54" s="105">
        <f t="shared" si="2"/>
        <v>0.8533747655037299</v>
      </c>
    </row>
    <row r="55" spans="1:12" ht="15">
      <c r="A55" s="106"/>
      <c r="B55" s="103" t="s">
        <v>433</v>
      </c>
      <c r="C55" s="104">
        <v>1.2624844511E8</v>
      </c>
      <c r="D55" s="104">
        <v>1.3707680549999999E7</v>
      </c>
      <c r="E55" s="104">
        <v>1.00315015245E8</v>
      </c>
      <c r="F55" s="104">
        <v>2.5747547E7</v>
      </c>
      <c r="G55" s="104">
        <f t="shared" si="5"/>
        <v>1.3977024279500002E8</v>
      </c>
      <c r="H55" s="104">
        <v>1.035783E7</v>
      </c>
      <c r="I55" s="104">
        <v>5.2725424E7</v>
      </c>
      <c r="J55" s="104">
        <v>2.1730118E7</v>
      </c>
      <c r="K55" s="104">
        <f t="shared" si="6"/>
        <v>8.4813372E7</v>
      </c>
      <c r="L55" s="105">
        <f t="shared" si="2"/>
        <v>0.6068056426316376</v>
      </c>
    </row>
    <row r="56" spans="1:12" ht="15">
      <c r="A56" s="106"/>
      <c r="B56" s="103" t="s">
        <v>434</v>
      </c>
      <c r="C56" s="104">
        <v>3.231454608E7</v>
      </c>
      <c r="D56" s="104">
        <v>33166.08</v>
      </c>
      <c r="E56" s="104">
        <v>2.9632719E7</v>
      </c>
      <c r="F56" s="104">
        <v>1.0758051E7</v>
      </c>
      <c r="G56" s="104">
        <f t="shared" si="5"/>
        <v>4.042393608E7</v>
      </c>
      <c r="H56" s="104">
        <v>0.0</v>
      </c>
      <c r="I56" s="104">
        <v>2.4294409E7</v>
      </c>
      <c r="J56" s="104">
        <v>9323908.0</v>
      </c>
      <c r="K56" s="104">
        <f t="shared" si="6"/>
        <v>3.3618317E7</v>
      </c>
      <c r="L56" s="105">
        <f t="shared" si="2"/>
        <v>0.8316438293754596</v>
      </c>
    </row>
    <row r="57" spans="1:12" ht="15">
      <c r="A57" s="106"/>
      <c r="B57" s="103" t="s">
        <v>435</v>
      </c>
      <c r="C57" s="104">
        <v>6.863302364150001E8</v>
      </c>
      <c r="D57" s="104">
        <v>5.09146187E7</v>
      </c>
      <c r="E57" s="104">
        <v>6.535036860900002E8</v>
      </c>
      <c r="F57" s="104">
        <v>1.72863958E8</v>
      </c>
      <c r="G57" s="104">
        <f t="shared" si="5"/>
        <v>8.772822627900002E8</v>
      </c>
      <c r="H57" s="104">
        <v>2.3190396E7</v>
      </c>
      <c r="I57" s="104">
        <v>4.48779041E8</v>
      </c>
      <c r="J57" s="104">
        <v>1.52276345E8</v>
      </c>
      <c r="K57" s="104">
        <f t="shared" si="6"/>
        <v>6.24245782E8</v>
      </c>
      <c r="L57" s="105">
        <f t="shared" si="2"/>
        <v>0.7115677684109625</v>
      </c>
    </row>
    <row r="58" spans="1:12" ht="15">
      <c r="A58" s="106"/>
      <c r="B58" s="103" t="s">
        <v>436</v>
      </c>
      <c r="C58" s="104">
        <v>2.8763937733500004E8</v>
      </c>
      <c r="D58" s="104">
        <v>1.5360583695E7</v>
      </c>
      <c r="E58" s="104">
        <v>1.5876997325E8</v>
      </c>
      <c r="F58" s="104">
        <v>1.20853253E8</v>
      </c>
      <c r="G58" s="104">
        <f t="shared" si="5"/>
        <v>2.94983809945E8</v>
      </c>
      <c r="H58" s="104">
        <v>1.2367179E7</v>
      </c>
      <c r="I58" s="104">
        <v>1.31202002E8</v>
      </c>
      <c r="J58" s="104">
        <v>1.18743879E8</v>
      </c>
      <c r="K58" s="104">
        <f t="shared" si="6"/>
        <v>2.6231306E8</v>
      </c>
      <c r="L58" s="105">
        <f t="shared" si="2"/>
        <v>0.8892456167303165</v>
      </c>
    </row>
    <row r="59" spans="1:12" ht="15">
      <c r="A59" s="106"/>
      <c r="B59" s="103" t="s">
        <v>437</v>
      </c>
      <c r="C59" s="104">
        <v>2.073223142E8</v>
      </c>
      <c r="D59" s="104">
        <v>761190.0</v>
      </c>
      <c r="E59" s="104">
        <v>1.536034062E8</v>
      </c>
      <c r="F59" s="104">
        <v>5.1780845E7</v>
      </c>
      <c r="G59" s="104">
        <f t="shared" si="5"/>
        <v>2.061454412E8</v>
      </c>
      <c r="H59" s="104">
        <v>426239.0</v>
      </c>
      <c r="I59" s="104">
        <v>1.3809338E8</v>
      </c>
      <c r="J59" s="104">
        <v>4.6699858E7</v>
      </c>
      <c r="K59" s="104">
        <f t="shared" si="6"/>
        <v>1.85219477E8</v>
      </c>
      <c r="L59" s="105">
        <f t="shared" si="2"/>
        <v>0.8984893186180244</v>
      </c>
    </row>
    <row r="60" spans="1:12" ht="15">
      <c r="A60" s="106"/>
      <c r="B60" s="103" t="s">
        <v>438</v>
      </c>
      <c r="C60" s="104">
        <v>5.458739895899999E8</v>
      </c>
      <c r="D60" s="104">
        <v>1.36762598E8</v>
      </c>
      <c r="E60" s="104">
        <v>4.85048689855E8</v>
      </c>
      <c r="F60" s="104">
        <v>5.2062434E7</v>
      </c>
      <c r="G60" s="104">
        <f t="shared" si="5"/>
        <v>6.73873721855E8</v>
      </c>
      <c r="H60" s="104">
        <v>1.04699791E8</v>
      </c>
      <c r="I60" s="104">
        <v>3.70393569E8</v>
      </c>
      <c r="J60" s="104">
        <v>4.7333958E7</v>
      </c>
      <c r="K60" s="104">
        <f t="shared" si="6"/>
        <v>5.22427318E8</v>
      </c>
      <c r="L60" s="105">
        <f t="shared" si="2"/>
        <v>0.7752599649707259</v>
      </c>
    </row>
    <row r="61" spans="1:12" ht="15">
      <c r="A61" s="106"/>
      <c r="B61" s="103" t="s">
        <v>439</v>
      </c>
      <c r="C61" s="104">
        <v>1.37054607285E9</v>
      </c>
      <c r="D61" s="104">
        <v>6.488716929200001E8</v>
      </c>
      <c r="E61" s="104">
        <v>7.722235243199999E8</v>
      </c>
      <c r="F61" s="104">
        <v>1.48687502E8</v>
      </c>
      <c r="G61" s="104">
        <f t="shared" si="5"/>
        <v>1.56978271924E9</v>
      </c>
      <c r="H61" s="104">
        <v>2.26496869E8</v>
      </c>
      <c r="I61" s="104">
        <v>5.07963119E8</v>
      </c>
      <c r="J61" s="104">
        <v>1.24349518E8</v>
      </c>
      <c r="K61" s="104">
        <f t="shared" si="6"/>
        <v>8.58809506E8</v>
      </c>
      <c r="L61" s="105">
        <f t="shared" si="2"/>
        <v>0.547088138679337</v>
      </c>
    </row>
    <row r="62" spans="1:12" ht="15">
      <c r="A62" s="106"/>
      <c r="B62" s="103" t="s">
        <v>440</v>
      </c>
      <c r="C62" s="104">
        <v>1.468646381125E9</v>
      </c>
      <c r="D62" s="104">
        <v>7.82475753945E8</v>
      </c>
      <c r="E62" s="104">
        <v>9.172364720849999E8</v>
      </c>
      <c r="F62" s="104">
        <v>3.4083302E7</v>
      </c>
      <c r="G62" s="104">
        <f t="shared" si="5"/>
        <v>1.73379552803E9</v>
      </c>
      <c r="H62" s="104">
        <v>2.90439829E8</v>
      </c>
      <c r="I62" s="104">
        <v>4.05972882E8</v>
      </c>
      <c r="J62" s="104">
        <v>2.7466232E7</v>
      </c>
      <c r="K62" s="104">
        <f t="shared" si="6"/>
        <v>7.23878943E8</v>
      </c>
      <c r="L62" s="105">
        <f t="shared" si="2"/>
        <v>0.4175111374421971</v>
      </c>
    </row>
    <row r="63" spans="1:12" ht="15">
      <c r="A63" s="106"/>
      <c r="B63" s="103" t="s">
        <v>441</v>
      </c>
      <c r="C63" s="104">
        <v>6368469.0</v>
      </c>
      <c r="D63" s="104"/>
      <c r="E63" s="104">
        <v>1451327.0</v>
      </c>
      <c r="F63" s="104">
        <v>4288419.0</v>
      </c>
      <c r="G63" s="104">
        <f t="shared" si="5"/>
        <v>5739746.0</v>
      </c>
      <c r="H63" s="104"/>
      <c r="I63" s="104">
        <v>402797.0</v>
      </c>
      <c r="J63" s="104">
        <v>0.0</v>
      </c>
      <c r="K63" s="104">
        <f t="shared" si="6"/>
        <v>402797.0</v>
      </c>
      <c r="L63" s="105">
        <f t="shared" si="2"/>
        <v>0.07017679876426587</v>
      </c>
    </row>
    <row r="64" spans="1:12" ht="15">
      <c r="A64" s="106"/>
      <c r="B64" s="103" t="s">
        <v>442</v>
      </c>
      <c r="C64" s="104">
        <v>2.3431881E7</v>
      </c>
      <c r="D64" s="104">
        <v>540500.0</v>
      </c>
      <c r="E64" s="104">
        <v>6.6488296E7</v>
      </c>
      <c r="F64" s="104">
        <v>786445.0</v>
      </c>
      <c r="G64" s="104">
        <f t="shared" si="5"/>
        <v>6.7815241E7</v>
      </c>
      <c r="H64" s="104">
        <v>355480.0</v>
      </c>
      <c r="I64" s="104">
        <v>2.9314997E7</v>
      </c>
      <c r="J64" s="104">
        <v>468865.0</v>
      </c>
      <c r="K64" s="104">
        <f t="shared" si="6"/>
        <v>3.0139342E7</v>
      </c>
      <c r="L64" s="105">
        <f t="shared" si="2"/>
        <v>0.444433162155982</v>
      </c>
    </row>
    <row r="65" spans="1:12" ht="15">
      <c r="A65" s="106"/>
      <c r="B65" s="103" t="s">
        <v>443</v>
      </c>
      <c r="C65" s="104">
        <v>7573166.0</v>
      </c>
      <c r="D65" s="104">
        <v>3614000.0</v>
      </c>
      <c r="E65" s="104">
        <v>3478813.0</v>
      </c>
      <c r="F65" s="104">
        <v>669000.0</v>
      </c>
      <c r="G65" s="104">
        <f t="shared" si="5"/>
        <v>7761813.0</v>
      </c>
      <c r="H65" s="104">
        <v>424284.0</v>
      </c>
      <c r="I65" s="104">
        <v>1208326.0</v>
      </c>
      <c r="J65" s="104">
        <v>0.0</v>
      </c>
      <c r="K65" s="104">
        <f t="shared" si="6"/>
        <v>1632610.0</v>
      </c>
      <c r="L65" s="105">
        <f t="shared" si="2"/>
        <v>0.2103387443114128</v>
      </c>
    </row>
    <row r="66" spans="1:12" ht="15">
      <c r="A66" s="107"/>
      <c r="B66" s="103" t="s">
        <v>444</v>
      </c>
      <c r="C66" s="104">
        <v>1.06031414209E9</v>
      </c>
      <c r="D66" s="104">
        <v>1.8335217224E8</v>
      </c>
      <c r="E66" s="104">
        <v>1.06691686761E9</v>
      </c>
      <c r="F66" s="104">
        <v>7.8960526E7</v>
      </c>
      <c r="G66" s="104">
        <f t="shared" si="5"/>
        <v>1.32922956585E9</v>
      </c>
      <c r="H66" s="104">
        <v>3.9786986E7</v>
      </c>
      <c r="I66" s="104">
        <v>7.77871121E8</v>
      </c>
      <c r="J66" s="104">
        <v>6.1046965E7</v>
      </c>
      <c r="K66" s="104">
        <f t="shared" si="6"/>
        <v>8.78705072E8</v>
      </c>
      <c r="L66" s="105">
        <f t="shared" si="2"/>
        <v>0.6610634419932543</v>
      </c>
    </row>
    <row r="67" spans="1:12" ht="15">
      <c r="A67" s="108" t="s">
        <v>445</v>
      </c>
      <c r="B67" s="109"/>
      <c r="C67" s="110">
        <f>SUM(C32:C66)</f>
        <v>1.2291885582685E10</v>
      </c>
      <c r="D67" s="110">
        <f t="shared" si="7" ref="D67:F67">SUM(D32:D66)</f>
        <v>2.0128668805850003E9</v>
      </c>
      <c r="E67" s="110">
        <f t="shared" si="7"/>
        <v>1.0711713952054998E10</v>
      </c>
      <c r="F67" s="110">
        <f t="shared" si="7"/>
        <v>1.707042408E9</v>
      </c>
      <c r="G67" s="110">
        <f>SUM(G32:G66)</f>
        <v>1.4431623240640001E10</v>
      </c>
      <c r="H67" s="110">
        <f t="shared" si="8" ref="H67:K67">SUM(H32:H66)</f>
        <v>8.09320436E8</v>
      </c>
      <c r="I67" s="111">
        <f t="shared" si="8"/>
        <v>7.657239677E9</v>
      </c>
      <c r="J67" s="110">
        <f t="shared" si="8"/>
        <v>1.51655245E9</v>
      </c>
      <c r="K67" s="112">
        <f t="shared" si="8"/>
        <v>9.983112563E9</v>
      </c>
      <c r="L67" s="113">
        <f t="shared" si="2"/>
        <v>0.6917525767224282</v>
      </c>
    </row>
    <row r="68" spans="1:12" ht="15">
      <c r="A68" s="102" t="s">
        <v>446</v>
      </c>
      <c r="B68" s="103" t="s">
        <v>447</v>
      </c>
      <c r="C68" s="104">
        <v>1.044053547E9</v>
      </c>
      <c r="D68" s="104"/>
      <c r="E68" s="104"/>
      <c r="F68" s="104">
        <v>9.44053547E8</v>
      </c>
      <c r="G68" s="104">
        <f t="shared" si="9" ref="G68:G70">+D68+E68+F68</f>
        <v>9.44053547E8</v>
      </c>
      <c r="H68" s="104"/>
      <c r="I68" s="104"/>
      <c r="J68" s="104">
        <v>9.42984523E8</v>
      </c>
      <c r="K68" s="104">
        <f t="shared" si="6"/>
        <v>9.42984523E8</v>
      </c>
      <c r="L68" s="105">
        <f t="shared" si="2"/>
        <v>0.9988676235544084</v>
      </c>
    </row>
    <row r="69" spans="1:12" ht="15">
      <c r="A69" s="106"/>
      <c r="B69" s="103" t="s">
        <v>448</v>
      </c>
      <c r="C69" s="104">
        <v>3.343139181E9</v>
      </c>
      <c r="D69" s="104"/>
      <c r="E69" s="104"/>
      <c r="F69" s="104">
        <v>3.343139181E9</v>
      </c>
      <c r="G69" s="104">
        <f t="shared" si="9"/>
        <v>3.343139181E9</v>
      </c>
      <c r="H69" s="104"/>
      <c r="I69" s="104"/>
      <c r="J69" s="104">
        <v>3.236264351E9</v>
      </c>
      <c r="K69" s="104">
        <f t="shared" si="6"/>
        <v>3.236264351E9</v>
      </c>
      <c r="L69" s="105">
        <f t="shared" si="2"/>
        <v>0.9680315941952403</v>
      </c>
    </row>
    <row r="70" spans="1:12" ht="15">
      <c r="A70" s="106"/>
      <c r="B70" s="103" t="s">
        <v>449</v>
      </c>
      <c r="C70" s="104">
        <v>9.7810541E7</v>
      </c>
      <c r="D70" s="104"/>
      <c r="E70" s="104">
        <v>1.0146279E7</v>
      </c>
      <c r="F70" s="104">
        <v>7.9936E7</v>
      </c>
      <c r="G70" s="104">
        <f t="shared" si="9"/>
        <v>9.0082279E7</v>
      </c>
      <c r="H70" s="104"/>
      <c r="I70" s="104">
        <v>1.0146279E7</v>
      </c>
      <c r="J70" s="104">
        <v>7.7829246E7</v>
      </c>
      <c r="K70" s="104">
        <f t="shared" si="6"/>
        <v>8.7975525E7</v>
      </c>
      <c r="L70" s="105">
        <f t="shared" si="2"/>
        <v>0.9766130028748495</v>
      </c>
    </row>
    <row r="71" spans="1:12" ht="15">
      <c r="A71" s="108" t="s">
        <v>450</v>
      </c>
      <c r="B71" s="109"/>
      <c r="C71" s="110">
        <f>SUM(C68:C70)</f>
        <v>4.485003269E9</v>
      </c>
      <c r="D71" s="110">
        <f t="shared" si="10" ref="D71:F71">SUM(D68:D70)</f>
        <v>0.0</v>
      </c>
      <c r="E71" s="110">
        <f t="shared" si="10"/>
        <v>1.0146279E7</v>
      </c>
      <c r="F71" s="110">
        <f t="shared" si="10"/>
        <v>4.367128728E9</v>
      </c>
      <c r="G71" s="110">
        <f>SUM(G68:G70)</f>
        <v>4.377275007E9</v>
      </c>
      <c r="H71" s="110">
        <f t="shared" si="11" ref="H71:K71">SUM(H68:H70)</f>
        <v>0.0</v>
      </c>
      <c r="I71" s="111">
        <f t="shared" si="11"/>
        <v>1.0146279E7</v>
      </c>
      <c r="J71" s="110">
        <f t="shared" si="11"/>
        <v>4.25707812E9</v>
      </c>
      <c r="K71" s="112">
        <f t="shared" si="11"/>
        <v>4.267224399E9</v>
      </c>
      <c r="L71" s="113">
        <f t="shared" si="12" ref="L71:L135">+K71/G71</f>
        <v>0.9748586488571062</v>
      </c>
    </row>
    <row r="72" spans="1:12" ht="15">
      <c r="A72" s="102" t="s">
        <v>451</v>
      </c>
      <c r="B72" s="103" t="s">
        <v>452</v>
      </c>
      <c r="C72" s="104">
        <v>1.52946597E8</v>
      </c>
      <c r="D72" s="104"/>
      <c r="E72" s="104">
        <v>5000000.0</v>
      </c>
      <c r="F72" s="104">
        <v>1.05512004E8</v>
      </c>
      <c r="G72" s="104">
        <f t="shared" si="13" ref="G72:G73">+D72+E72+F72</f>
        <v>1.10512004E8</v>
      </c>
      <c r="H72" s="104"/>
      <c r="I72" s="104">
        <v>5000000.0</v>
      </c>
      <c r="J72" s="104">
        <v>1.05512004E8</v>
      </c>
      <c r="K72" s="104">
        <f>+H72+I72+J72</f>
        <v>1.10512004E8</v>
      </c>
      <c r="L72" s="105">
        <f t="shared" si="12"/>
        <v>1.0</v>
      </c>
    </row>
    <row r="73" spans="1:12" ht="15">
      <c r="A73" s="107"/>
      <c r="B73" s="116" t="s">
        <v>453</v>
      </c>
      <c r="C73" s="104">
        <v>9.62901101E8</v>
      </c>
      <c r="D73" s="104"/>
      <c r="E73" s="104">
        <v>8.5770933E8</v>
      </c>
      <c r="F73" s="104">
        <v>1.2999997E7</v>
      </c>
      <c r="G73" s="104">
        <f t="shared" si="13"/>
        <v>8.70709327E8</v>
      </c>
      <c r="H73" s="104"/>
      <c r="I73" s="104">
        <v>6.90513441E8</v>
      </c>
      <c r="J73" s="104">
        <v>1.2999997E7</v>
      </c>
      <c r="K73" s="104">
        <f>+H73+I73+J73</f>
        <v>7.03513438E8</v>
      </c>
      <c r="L73" s="105">
        <f t="shared" si="12"/>
        <v>0.8079773768175106</v>
      </c>
    </row>
    <row r="74" spans="1:12" ht="15">
      <c r="A74" s="108" t="s">
        <v>454</v>
      </c>
      <c r="B74" s="109"/>
      <c r="C74" s="110">
        <f>SUM(C72:C73)</f>
        <v>1.115847698E9</v>
      </c>
      <c r="D74" s="110">
        <f t="shared" si="14" ref="D74:F74">SUM(D72:D73)</f>
        <v>0.0</v>
      </c>
      <c r="E74" s="110">
        <f t="shared" si="14"/>
        <v>8.6270933E8</v>
      </c>
      <c r="F74" s="110">
        <f t="shared" si="14"/>
        <v>1.18512001E8</v>
      </c>
      <c r="G74" s="110">
        <f>SUM(G72:G73)</f>
        <v>9.81221331E8</v>
      </c>
      <c r="H74" s="110">
        <f t="shared" si="15" ref="H74:K74">SUM(H72:H73)</f>
        <v>0.0</v>
      </c>
      <c r="I74" s="111">
        <f t="shared" si="15"/>
        <v>6.95513441E8</v>
      </c>
      <c r="J74" s="110">
        <f t="shared" si="15"/>
        <v>1.18512001E8</v>
      </c>
      <c r="K74" s="112">
        <f t="shared" si="15"/>
        <v>8.14025442E8</v>
      </c>
      <c r="L74" s="113">
        <f t="shared" si="12"/>
        <v>0.8296043066760439</v>
      </c>
    </row>
    <row r="75" spans="1:12" ht="15">
      <c r="A75" s="102" t="s">
        <v>455</v>
      </c>
      <c r="B75" s="103" t="s">
        <v>456</v>
      </c>
      <c r="C75" s="104">
        <v>9856560.0</v>
      </c>
      <c r="D75" s="104"/>
      <c r="E75" s="104">
        <v>991560.0</v>
      </c>
      <c r="F75" s="104"/>
      <c r="G75" s="104">
        <f t="shared" si="16" ref="G75:G86">+D75+E75+F75</f>
        <v>991560.0</v>
      </c>
      <c r="H75" s="104"/>
      <c r="I75" s="104">
        <v>168154.0</v>
      </c>
      <c r="J75" s="104"/>
      <c r="K75" s="104">
        <f t="shared" si="17" ref="K75:K86">+H75+I75+J75</f>
        <v>168154.0</v>
      </c>
      <c r="L75" s="105">
        <f t="shared" si="12"/>
        <v>0.16958529993142119</v>
      </c>
    </row>
    <row r="76" spans="1:12" ht="15">
      <c r="A76" s="106"/>
      <c r="B76" s="103" t="s">
        <v>457</v>
      </c>
      <c r="C76" s="104">
        <v>2.02434881E8</v>
      </c>
      <c r="D76" s="104">
        <v>1.1006832E8</v>
      </c>
      <c r="E76" s="104">
        <v>8.6089094E7</v>
      </c>
      <c r="F76" s="104">
        <v>394173.0</v>
      </c>
      <c r="G76" s="104">
        <f t="shared" si="16"/>
        <v>1.96551587E8</v>
      </c>
      <c r="H76" s="104">
        <v>5.8624764E7</v>
      </c>
      <c r="I76" s="104">
        <v>3.0755661E7</v>
      </c>
      <c r="J76" s="104">
        <v>0.0</v>
      </c>
      <c r="K76" s="104">
        <f t="shared" si="17"/>
        <v>8.9380425E7</v>
      </c>
      <c r="L76" s="105">
        <f t="shared" si="12"/>
        <v>0.45474283044074326</v>
      </c>
    </row>
    <row r="77" spans="1:12" ht="15">
      <c r="A77" s="106"/>
      <c r="B77" s="103" t="s">
        <v>458</v>
      </c>
      <c r="C77" s="104">
        <v>9.75444724E8</v>
      </c>
      <c r="D77" s="104"/>
      <c r="E77" s="104">
        <v>9.72989656E8</v>
      </c>
      <c r="F77" s="104">
        <v>483333.0</v>
      </c>
      <c r="G77" s="104">
        <f t="shared" si="16"/>
        <v>9.73472989E8</v>
      </c>
      <c r="H77" s="104"/>
      <c r="I77" s="104">
        <v>1.8115801E7</v>
      </c>
      <c r="J77" s="104">
        <v>0.0</v>
      </c>
      <c r="K77" s="104">
        <f t="shared" si="17"/>
        <v>1.8115801E7</v>
      </c>
      <c r="L77" s="105">
        <f t="shared" si="12"/>
        <v>0.018609454196165682</v>
      </c>
    </row>
    <row r="78" spans="1:12" ht="15">
      <c r="A78" s="106"/>
      <c r="B78" s="103" t="s">
        <v>459</v>
      </c>
      <c r="C78" s="104">
        <v>2.1481627E8</v>
      </c>
      <c r="D78" s="104"/>
      <c r="E78" s="104">
        <v>1.0863498E7</v>
      </c>
      <c r="F78" s="104">
        <v>1.8232908E8</v>
      </c>
      <c r="G78" s="104">
        <f t="shared" si="16"/>
        <v>1.93192578E8</v>
      </c>
      <c r="H78" s="104"/>
      <c r="I78" s="104">
        <v>5452757.0</v>
      </c>
      <c r="J78" s="104">
        <v>1.73026824E8</v>
      </c>
      <c r="K78" s="104">
        <f t="shared" si="17"/>
        <v>1.78479581E8</v>
      </c>
      <c r="L78" s="105">
        <f t="shared" si="12"/>
        <v>0.9238428455569344</v>
      </c>
    </row>
    <row r="79" spans="1:12" ht="15">
      <c r="A79" s="106"/>
      <c r="B79" s="103" t="s">
        <v>460</v>
      </c>
      <c r="C79" s="104">
        <v>2.5009308E8</v>
      </c>
      <c r="D79" s="104"/>
      <c r="E79" s="104">
        <v>60000.0</v>
      </c>
      <c r="F79" s="104">
        <v>0.0</v>
      </c>
      <c r="G79" s="104">
        <f t="shared" si="16"/>
        <v>60000.0</v>
      </c>
      <c r="H79" s="104"/>
      <c r="I79" s="104">
        <v>45955.0</v>
      </c>
      <c r="J79" s="104">
        <v>0.0</v>
      </c>
      <c r="K79" s="104">
        <f t="shared" si="17"/>
        <v>45955.0</v>
      </c>
      <c r="L79" s="105">
        <f t="shared" si="12"/>
        <v>0.7659166666666667</v>
      </c>
    </row>
    <row r="80" spans="1:12" ht="15">
      <c r="A80" s="106"/>
      <c r="B80" s="103" t="s">
        <v>461</v>
      </c>
      <c r="C80" s="104">
        <v>3.5400205E7</v>
      </c>
      <c r="D80" s="104"/>
      <c r="E80" s="104">
        <v>3.6817886E7</v>
      </c>
      <c r="F80" s="104"/>
      <c r="G80" s="104">
        <f t="shared" si="16"/>
        <v>3.6817886E7</v>
      </c>
      <c r="H80" s="104"/>
      <c r="I80" s="104">
        <v>2.3890153E7</v>
      </c>
      <c r="J80" s="104"/>
      <c r="K80" s="104">
        <f t="shared" si="17"/>
        <v>2.3890153E7</v>
      </c>
      <c r="L80" s="105">
        <f t="shared" si="12"/>
        <v>0.6488735665051492</v>
      </c>
    </row>
    <row r="81" spans="1:12" ht="15">
      <c r="A81" s="106"/>
      <c r="B81" s="103" t="s">
        <v>462</v>
      </c>
      <c r="C81" s="104">
        <v>4.2373199008E9</v>
      </c>
      <c r="D81" s="104"/>
      <c r="E81" s="104">
        <v>4.2043330248E9</v>
      </c>
      <c r="F81" s="104"/>
      <c r="G81" s="104">
        <f t="shared" si="16"/>
        <v>4.2043330248E9</v>
      </c>
      <c r="H81" s="104"/>
      <c r="I81" s="104">
        <v>4.069451356E9</v>
      </c>
      <c r="J81" s="104"/>
      <c r="K81" s="104">
        <f t="shared" si="17"/>
        <v>4.069451356E9</v>
      </c>
      <c r="L81" s="105">
        <f t="shared" si="12"/>
        <v>0.9679184146440406</v>
      </c>
    </row>
    <row r="82" spans="1:12" ht="15">
      <c r="A82" s="106"/>
      <c r="B82" s="103" t="s">
        <v>463</v>
      </c>
      <c r="C82" s="104">
        <v>3887728.0</v>
      </c>
      <c r="D82" s="104"/>
      <c r="E82" s="104">
        <v>150121.0</v>
      </c>
      <c r="F82" s="104"/>
      <c r="G82" s="104">
        <f t="shared" si="16"/>
        <v>150121.0</v>
      </c>
      <c r="H82" s="104"/>
      <c r="I82" s="104">
        <v>0.0</v>
      </c>
      <c r="J82" s="104"/>
      <c r="K82" s="104">
        <f t="shared" si="17"/>
        <v>0.0</v>
      </c>
      <c r="L82" s="105">
        <f t="shared" si="12"/>
        <v>0.0</v>
      </c>
    </row>
    <row r="83" spans="1:12" ht="15">
      <c r="A83" s="106"/>
      <c r="B83" s="103" t="s">
        <v>464</v>
      </c>
      <c r="C83" s="104">
        <v>1.347449944E9</v>
      </c>
      <c r="D83" s="104">
        <v>2.7436525E7</v>
      </c>
      <c r="E83" s="104">
        <v>1.097985027E9</v>
      </c>
      <c r="F83" s="104">
        <v>3.5988267E7</v>
      </c>
      <c r="G83" s="104">
        <f t="shared" si="16"/>
        <v>1.161409819E9</v>
      </c>
      <c r="H83" s="104">
        <v>2.2497541E7</v>
      </c>
      <c r="I83" s="104">
        <v>9.83795084E8</v>
      </c>
      <c r="J83" s="104">
        <v>3.5861647E7</v>
      </c>
      <c r="K83" s="104">
        <f t="shared" si="17"/>
        <v>1.042154272E9</v>
      </c>
      <c r="L83" s="105">
        <f t="shared" si="12"/>
        <v>0.8973182893333193</v>
      </c>
    </row>
    <row r="84" spans="1:12" ht="15">
      <c r="A84" s="106"/>
      <c r="B84" s="116" t="s">
        <v>465</v>
      </c>
      <c r="C84" s="104">
        <v>0.0</v>
      </c>
      <c r="D84" s="104"/>
      <c r="E84" s="104">
        <v>0.0</v>
      </c>
      <c r="F84" s="104"/>
      <c r="G84" s="104">
        <f t="shared" si="16"/>
        <v>0.0</v>
      </c>
      <c r="H84" s="104"/>
      <c r="I84" s="104">
        <v>0.0</v>
      </c>
      <c r="J84" s="104"/>
      <c r="K84" s="104">
        <f t="shared" si="17"/>
        <v>0.0</v>
      </c>
      <c r="L84" s="105">
        <v>0.0</v>
      </c>
    </row>
    <row r="85" spans="1:12" ht="15">
      <c r="A85" s="106"/>
      <c r="B85" s="116" t="s">
        <v>466</v>
      </c>
      <c r="C85" s="104">
        <v>3.931365E8</v>
      </c>
      <c r="D85" s="104">
        <v>3.931365E8</v>
      </c>
      <c r="E85" s="104"/>
      <c r="F85" s="104"/>
      <c r="G85" s="104">
        <f t="shared" si="16"/>
        <v>3.931365E8</v>
      </c>
      <c r="H85" s="104">
        <v>8162500.0</v>
      </c>
      <c r="I85" s="104"/>
      <c r="J85" s="104"/>
      <c r="K85" s="104">
        <f t="shared" si="17"/>
        <v>8162500.0</v>
      </c>
      <c r="L85" s="105">
        <f t="shared" si="12"/>
        <v>0.02076250869608902</v>
      </c>
    </row>
    <row r="86" spans="1:12" ht="15">
      <c r="A86" s="107"/>
      <c r="B86" s="116" t="s">
        <v>467</v>
      </c>
      <c r="C86" s="104">
        <v>1.7683381621E8</v>
      </c>
      <c r="D86" s="104">
        <v>2.24549048985E8</v>
      </c>
      <c r="E86" s="104">
        <v>0.0</v>
      </c>
      <c r="F86" s="104"/>
      <c r="G86" s="104">
        <f t="shared" si="16"/>
        <v>2.24549048985E8</v>
      </c>
      <c r="H86" s="104">
        <v>1.40476923E8</v>
      </c>
      <c r="I86" s="104">
        <v>0.0</v>
      </c>
      <c r="J86" s="104"/>
      <c r="K86" s="104">
        <f t="shared" si="17"/>
        <v>1.40476923E8</v>
      </c>
      <c r="L86" s="105">
        <f t="shared" si="12"/>
        <v>0.6255957156575797</v>
      </c>
    </row>
    <row r="87" spans="1:12" ht="15">
      <c r="A87" s="108" t="s">
        <v>468</v>
      </c>
      <c r="B87" s="109"/>
      <c r="C87" s="110">
        <f t="shared" si="18" ref="C87:K87">SUM(C75:C86)</f>
        <v>7.84667360901E9</v>
      </c>
      <c r="D87" s="110">
        <f t="shared" si="18"/>
        <v>7.55190393985E8</v>
      </c>
      <c r="E87" s="110">
        <f t="shared" si="18"/>
        <v>6.4102798668E9</v>
      </c>
      <c r="F87" s="110">
        <f t="shared" si="18"/>
        <v>2.19194853E8</v>
      </c>
      <c r="G87" s="110">
        <f>SUM(G75:G86)</f>
        <v>7.384665113785E9</v>
      </c>
      <c r="H87" s="110">
        <f t="shared" si="18"/>
        <v>2.29761728E8</v>
      </c>
      <c r="I87" s="111">
        <f t="shared" si="18"/>
        <v>5.131674921E9</v>
      </c>
      <c r="J87" s="110">
        <f t="shared" si="18"/>
        <v>2.08888471E8</v>
      </c>
      <c r="K87" s="112">
        <f t="shared" si="18"/>
        <v>5.57032512E9</v>
      </c>
      <c r="L87" s="113">
        <f t="shared" si="12"/>
        <v>0.7543097803584674</v>
      </c>
    </row>
    <row r="88" spans="1:12" ht="15">
      <c r="A88" s="102" t="s">
        <v>469</v>
      </c>
      <c r="B88" s="103" t="s">
        <v>470</v>
      </c>
      <c r="C88" s="104">
        <v>4.996793994E9</v>
      </c>
      <c r="D88" s="104"/>
      <c r="E88" s="104">
        <v>5.090991994E9</v>
      </c>
      <c r="F88" s="104"/>
      <c r="G88" s="104">
        <f t="shared" si="19" ref="G88:G98">+D88+E88+F88</f>
        <v>5.090991994E9</v>
      </c>
      <c r="H88" s="104"/>
      <c r="I88" s="104">
        <v>5.079389845E9</v>
      </c>
      <c r="J88" s="104"/>
      <c r="K88" s="104">
        <f>+H88+I88+J88</f>
        <v>5.079389845E9</v>
      </c>
      <c r="L88" s="105">
        <f t="shared" si="12"/>
        <v>0.9977210435581761</v>
      </c>
    </row>
    <row r="89" spans="1:12" ht="15">
      <c r="A89" s="106"/>
      <c r="B89" s="103" t="s">
        <v>471</v>
      </c>
      <c r="C89" s="104">
        <v>3.17753404E8</v>
      </c>
      <c r="D89" s="104"/>
      <c r="E89" s="104">
        <v>3.29474224E8</v>
      </c>
      <c r="F89" s="104"/>
      <c r="G89" s="104">
        <f t="shared" si="19"/>
        <v>3.29474224E8</v>
      </c>
      <c r="H89" s="104"/>
      <c r="I89" s="104">
        <v>3.25445427E8</v>
      </c>
      <c r="J89" s="104"/>
      <c r="K89" s="104">
        <f t="shared" si="20" ref="K89:K98">+H89+I89+J89</f>
        <v>3.25445427E8</v>
      </c>
      <c r="L89" s="105">
        <f t="shared" si="12"/>
        <v>0.9877720419185204</v>
      </c>
    </row>
    <row r="90" spans="1:12" ht="15">
      <c r="A90" s="106"/>
      <c r="B90" s="103" t="s">
        <v>472</v>
      </c>
      <c r="C90" s="104">
        <v>1.937728901E9</v>
      </c>
      <c r="D90" s="104"/>
      <c r="E90" s="104">
        <v>1.939955901E9</v>
      </c>
      <c r="F90" s="104"/>
      <c r="G90" s="104">
        <f t="shared" si="19"/>
        <v>1.939955901E9</v>
      </c>
      <c r="H90" s="104"/>
      <c r="I90" s="104">
        <v>1.931313905E9</v>
      </c>
      <c r="J90" s="104"/>
      <c r="K90" s="104">
        <f t="shared" si="20"/>
        <v>1.931313905E9</v>
      </c>
      <c r="L90" s="105">
        <f t="shared" si="12"/>
        <v>0.9955452616239652</v>
      </c>
    </row>
    <row r="91" spans="1:12" ht="15">
      <c r="A91" s="106"/>
      <c r="B91" s="103" t="s">
        <v>473</v>
      </c>
      <c r="C91" s="104">
        <v>1.8321149E7</v>
      </c>
      <c r="D91" s="104"/>
      <c r="E91" s="104">
        <v>2.5737933E7</v>
      </c>
      <c r="F91" s="104"/>
      <c r="G91" s="104">
        <f t="shared" si="19"/>
        <v>2.5737933E7</v>
      </c>
      <c r="H91" s="104"/>
      <c r="I91" s="104">
        <v>2.5737933E7</v>
      </c>
      <c r="J91" s="104"/>
      <c r="K91" s="104">
        <f t="shared" si="20"/>
        <v>2.5737933E7</v>
      </c>
      <c r="L91" s="105">
        <f t="shared" si="12"/>
        <v>1.0</v>
      </c>
    </row>
    <row r="92" spans="1:12" s="121" customFormat="1" ht="15">
      <c r="A92" s="120"/>
      <c r="B92" s="116" t="s">
        <v>474</v>
      </c>
      <c r="C92" s="117">
        <v>1632000.0</v>
      </c>
      <c r="D92" s="117"/>
      <c r="E92" s="117"/>
      <c r="F92" s="117">
        <v>2040000.0</v>
      </c>
      <c r="G92" s="117">
        <f t="shared" si="19"/>
        <v>2040000.0</v>
      </c>
      <c r="H92" s="117"/>
      <c r="I92" s="117"/>
      <c r="J92" s="117">
        <v>1768000.0</v>
      </c>
      <c r="K92" s="104">
        <f t="shared" si="20"/>
        <v>1768000.0</v>
      </c>
      <c r="L92" s="118">
        <f t="shared" si="12"/>
        <v>0.8666666666666667</v>
      </c>
    </row>
    <row r="93" spans="1:12" s="121" customFormat="1" ht="15">
      <c r="A93" s="120"/>
      <c r="B93" s="116" t="s">
        <v>475</v>
      </c>
      <c r="C93" s="117">
        <v>0.0</v>
      </c>
      <c r="D93" s="117"/>
      <c r="E93" s="117">
        <v>3750475.0</v>
      </c>
      <c r="F93" s="117"/>
      <c r="G93" s="117">
        <f t="shared" si="19"/>
        <v>3750475.0</v>
      </c>
      <c r="H93" s="117"/>
      <c r="I93" s="117">
        <v>3750475.0</v>
      </c>
      <c r="J93" s="117"/>
      <c r="K93" s="104">
        <f t="shared" si="20"/>
        <v>3750475.0</v>
      </c>
      <c r="L93" s="118">
        <f t="shared" si="12"/>
        <v>1.0</v>
      </c>
    </row>
    <row r="94" spans="1:12" ht="15">
      <c r="A94" s="106"/>
      <c r="B94" s="103" t="s">
        <v>476</v>
      </c>
      <c r="C94" s="104">
        <v>0.0</v>
      </c>
      <c r="D94" s="104"/>
      <c r="E94" s="104">
        <v>5.2989169E7</v>
      </c>
      <c r="F94" s="104"/>
      <c r="G94" s="104">
        <f t="shared" si="19"/>
        <v>5.2989169E7</v>
      </c>
      <c r="H94" s="104"/>
      <c r="I94" s="104">
        <v>5.2989169E7</v>
      </c>
      <c r="J94" s="104"/>
      <c r="K94" s="104">
        <f t="shared" si="20"/>
        <v>5.2989169E7</v>
      </c>
      <c r="L94" s="105">
        <f t="shared" si="12"/>
        <v>1.0</v>
      </c>
    </row>
    <row r="95" spans="1:12" ht="15">
      <c r="A95" s="106"/>
      <c r="B95" s="103" t="s">
        <v>477</v>
      </c>
      <c r="C95" s="104">
        <v>4743258.0</v>
      </c>
      <c r="D95" s="104"/>
      <c r="E95" s="104">
        <v>5797646.0</v>
      </c>
      <c r="F95" s="104"/>
      <c r="G95" s="104">
        <f t="shared" si="19"/>
        <v>5797646.0</v>
      </c>
      <c r="H95" s="104"/>
      <c r="I95" s="104">
        <v>4703415.0</v>
      </c>
      <c r="J95" s="104"/>
      <c r="K95" s="104">
        <f t="shared" si="20"/>
        <v>4703415.0</v>
      </c>
      <c r="L95" s="105">
        <f t="shared" si="12"/>
        <v>0.8112628815212243</v>
      </c>
    </row>
    <row r="96" spans="1:12" ht="15">
      <c r="A96" s="106"/>
      <c r="B96" s="103" t="s">
        <v>478</v>
      </c>
      <c r="C96" s="104">
        <v>3.55381278E8</v>
      </c>
      <c r="D96" s="104"/>
      <c r="E96" s="104">
        <v>3.57166478E8</v>
      </c>
      <c r="F96" s="104"/>
      <c r="G96" s="104">
        <f t="shared" si="19"/>
        <v>3.57166478E8</v>
      </c>
      <c r="H96" s="104"/>
      <c r="I96" s="104">
        <v>3.57166478E8</v>
      </c>
      <c r="J96" s="104"/>
      <c r="K96" s="104">
        <f t="shared" si="20"/>
        <v>3.57166478E8</v>
      </c>
      <c r="L96" s="105">
        <f t="shared" si="12"/>
        <v>1.0</v>
      </c>
    </row>
    <row r="97" spans="1:12" ht="15">
      <c r="A97" s="106"/>
      <c r="B97" s="103" t="s">
        <v>479</v>
      </c>
      <c r="C97" s="104">
        <v>1.545735539735E9</v>
      </c>
      <c r="D97" s="104">
        <v>2.49768E8</v>
      </c>
      <c r="E97" s="104">
        <v>1.7459334535349998E9</v>
      </c>
      <c r="F97" s="104">
        <v>1.6346652E7</v>
      </c>
      <c r="G97" s="104">
        <f t="shared" si="19"/>
        <v>2.0120481055349998E9</v>
      </c>
      <c r="H97" s="104">
        <v>2.41198E8</v>
      </c>
      <c r="I97" s="104">
        <v>1.227767392E9</v>
      </c>
      <c r="J97" s="104">
        <v>1.5773292E7</v>
      </c>
      <c r="K97" s="104">
        <f t="shared" si="20"/>
        <v>1.484738684E9</v>
      </c>
      <c r="L97" s="105">
        <f t="shared" si="12"/>
        <v>0.7379240485928694</v>
      </c>
    </row>
    <row r="98" spans="1:12" ht="15">
      <c r="A98" s="107"/>
      <c r="B98" s="103" t="s">
        <v>480</v>
      </c>
      <c r="C98" s="104">
        <v>794079.0</v>
      </c>
      <c r="D98" s="104"/>
      <c r="E98" s="104">
        <v>2977082.0</v>
      </c>
      <c r="F98" s="104">
        <v>8000.0</v>
      </c>
      <c r="G98" s="104">
        <f t="shared" si="19"/>
        <v>2985082.0</v>
      </c>
      <c r="H98" s="104"/>
      <c r="I98" s="104">
        <v>268273.0</v>
      </c>
      <c r="J98" s="104">
        <v>0.0</v>
      </c>
      <c r="K98" s="104">
        <f t="shared" si="20"/>
        <v>268273.0</v>
      </c>
      <c r="L98" s="105">
        <f t="shared" si="12"/>
        <v>0.08987123301805444</v>
      </c>
    </row>
    <row r="99" spans="1:12" ht="15">
      <c r="A99" s="108" t="s">
        <v>481</v>
      </c>
      <c r="B99" s="109"/>
      <c r="C99" s="110">
        <f>SUM(C88:C98)</f>
        <v>9.178883602735E9</v>
      </c>
      <c r="D99" s="110">
        <f t="shared" si="21" ref="D99:F99">SUM(D88:D98)</f>
        <v>2.49768E8</v>
      </c>
      <c r="E99" s="110">
        <f t="shared" si="21"/>
        <v>9.554774355535E9</v>
      </c>
      <c r="F99" s="110">
        <f t="shared" si="21"/>
        <v>1.8394652E7</v>
      </c>
      <c r="G99" s="110">
        <f>SUM(G88:G98)</f>
        <v>9.822937007535E9</v>
      </c>
      <c r="H99" s="110">
        <f t="shared" si="22" ref="H99:K99">SUM(H88:H98)</f>
        <v>2.41198E8</v>
      </c>
      <c r="I99" s="111">
        <f t="shared" si="22"/>
        <v>9.008532312E9</v>
      </c>
      <c r="J99" s="110">
        <f t="shared" si="22"/>
        <v>1.7541292E7</v>
      </c>
      <c r="K99" s="112">
        <f t="shared" si="22"/>
        <v>9.267271604E9</v>
      </c>
      <c r="L99" s="113">
        <f t="shared" si="12"/>
        <v>0.9434318470016901</v>
      </c>
    </row>
    <row r="100" spans="1:12" ht="15">
      <c r="A100" s="102" t="s">
        <v>482</v>
      </c>
      <c r="B100" s="103" t="s">
        <v>483</v>
      </c>
      <c r="C100" s="104">
        <v>1.09930966115E8</v>
      </c>
      <c r="D100" s="104">
        <v>1683331.0899999999</v>
      </c>
      <c r="E100" s="104">
        <v>6.6824149E7</v>
      </c>
      <c r="F100" s="104">
        <v>2.5133616E7</v>
      </c>
      <c r="G100" s="104">
        <f t="shared" si="23" ref="G100:G114">+D100+E100+F100</f>
        <v>9.364109609E7</v>
      </c>
      <c r="H100" s="104">
        <v>877489.0</v>
      </c>
      <c r="I100" s="104">
        <v>5.2504459E7</v>
      </c>
      <c r="J100" s="104">
        <v>2.1240162E7</v>
      </c>
      <c r="K100" s="104">
        <f t="shared" si="24" ref="K100:K114">+H100+I100+J100</f>
        <v>7.462211E7</v>
      </c>
      <c r="L100" s="105">
        <f t="shared" si="12"/>
        <v>0.7968948796613771</v>
      </c>
    </row>
    <row r="101" spans="1:12" ht="15">
      <c r="A101" s="106"/>
      <c r="B101" s="103" t="s">
        <v>484</v>
      </c>
      <c r="C101" s="104">
        <v>1.5648488E7</v>
      </c>
      <c r="D101" s="104"/>
      <c r="E101" s="104">
        <v>8496368.0</v>
      </c>
      <c r="F101" s="104">
        <v>500000.0</v>
      </c>
      <c r="G101" s="104">
        <f t="shared" si="23"/>
        <v>8996368.0</v>
      </c>
      <c r="H101" s="104"/>
      <c r="I101" s="104">
        <v>8496368.0</v>
      </c>
      <c r="J101" s="104">
        <v>300000.0</v>
      </c>
      <c r="K101" s="104">
        <f t="shared" si="24"/>
        <v>8796368.0</v>
      </c>
      <c r="L101" s="105">
        <f t="shared" si="12"/>
        <v>0.9777688062560358</v>
      </c>
    </row>
    <row r="102" spans="1:12" ht="15">
      <c r="A102" s="106"/>
      <c r="B102" s="103" t="s">
        <v>485</v>
      </c>
      <c r="C102" s="104">
        <v>6.47103984E8</v>
      </c>
      <c r="D102" s="104">
        <v>7055728.0</v>
      </c>
      <c r="E102" s="104">
        <v>6.94899808E8</v>
      </c>
      <c r="F102" s="104">
        <v>98000.0</v>
      </c>
      <c r="G102" s="104">
        <f t="shared" si="23"/>
        <v>7.02053536E8</v>
      </c>
      <c r="H102" s="104">
        <v>7055708.0</v>
      </c>
      <c r="I102" s="104">
        <v>6.44312637E8</v>
      </c>
      <c r="J102" s="104">
        <v>98000.0</v>
      </c>
      <c r="K102" s="104">
        <f t="shared" si="24"/>
        <v>6.51466345E8</v>
      </c>
      <c r="L102" s="105">
        <f t="shared" si="12"/>
        <v>0.927943969503773</v>
      </c>
    </row>
    <row r="103" spans="1:12" ht="15">
      <c r="A103" s="106"/>
      <c r="B103" s="103" t="s">
        <v>486</v>
      </c>
      <c r="C103" s="104">
        <v>1.02891792E8</v>
      </c>
      <c r="D103" s="104"/>
      <c r="E103" s="104">
        <v>130000.0</v>
      </c>
      <c r="F103" s="104">
        <v>0.0</v>
      </c>
      <c r="G103" s="104">
        <f t="shared" si="23"/>
        <v>130000.0</v>
      </c>
      <c r="H103" s="104"/>
      <c r="I103" s="104">
        <v>60201.0</v>
      </c>
      <c r="J103" s="104">
        <v>0.0</v>
      </c>
      <c r="K103" s="104">
        <f t="shared" si="24"/>
        <v>60201.0</v>
      </c>
      <c r="L103" s="105">
        <f t="shared" si="12"/>
        <v>0.4630846153846154</v>
      </c>
    </row>
    <row r="104" spans="1:12" ht="15">
      <c r="A104" s="106"/>
      <c r="B104" s="103" t="s">
        <v>487</v>
      </c>
      <c r="C104" s="104">
        <v>2.710463152E8</v>
      </c>
      <c r="D104" s="104">
        <v>1769745.0</v>
      </c>
      <c r="E104" s="104">
        <v>1.533303836E8</v>
      </c>
      <c r="F104" s="104">
        <v>1.20099636E8</v>
      </c>
      <c r="G104" s="104">
        <f t="shared" si="23"/>
        <v>2.751997646E8</v>
      </c>
      <c r="H104" s="104">
        <v>369745.0</v>
      </c>
      <c r="I104" s="104">
        <v>1.25863937E8</v>
      </c>
      <c r="J104" s="104">
        <v>1.07973197E8</v>
      </c>
      <c r="K104" s="104">
        <f t="shared" si="24"/>
        <v>2.34206879E8</v>
      </c>
      <c r="L104" s="105">
        <f t="shared" si="12"/>
        <v>0.8510431661902663</v>
      </c>
    </row>
    <row r="105" spans="1:12" ht="15">
      <c r="A105" s="106"/>
      <c r="B105" s="103" t="s">
        <v>488</v>
      </c>
      <c r="C105" s="104">
        <v>1.95E8</v>
      </c>
      <c r="D105" s="104">
        <v>1.95E8</v>
      </c>
      <c r="E105" s="104"/>
      <c r="F105" s="104"/>
      <c r="G105" s="104">
        <f t="shared" si="23"/>
        <v>1.95E8</v>
      </c>
      <c r="H105" s="104">
        <v>0.0</v>
      </c>
      <c r="I105" s="104"/>
      <c r="J105" s="104"/>
      <c r="K105" s="104">
        <f t="shared" si="24"/>
        <v>0.0</v>
      </c>
      <c r="L105" s="105">
        <f t="shared" si="12"/>
        <v>0.0</v>
      </c>
    </row>
    <row r="106" spans="1:12" ht="15">
      <c r="A106" s="106"/>
      <c r="B106" s="103" t="s">
        <v>489</v>
      </c>
      <c r="C106" s="104">
        <v>1.1254481E8</v>
      </c>
      <c r="D106" s="104"/>
      <c r="E106" s="104">
        <v>200000.0</v>
      </c>
      <c r="F106" s="104">
        <v>2.7679346E7</v>
      </c>
      <c r="G106" s="104">
        <f t="shared" si="23"/>
        <v>2.7879346E7</v>
      </c>
      <c r="H106" s="104"/>
      <c r="I106" s="104">
        <v>0.0</v>
      </c>
      <c r="J106" s="104">
        <v>2.5E7</v>
      </c>
      <c r="K106" s="104">
        <f t="shared" si="24"/>
        <v>2.5E7</v>
      </c>
      <c r="L106" s="105">
        <f t="shared" si="12"/>
        <v>0.8967211784666684</v>
      </c>
    </row>
    <row r="107" spans="1:12" ht="15">
      <c r="A107" s="106"/>
      <c r="B107" s="103" t="s">
        <v>490</v>
      </c>
      <c r="C107" s="104">
        <v>7.4E7</v>
      </c>
      <c r="D107" s="104"/>
      <c r="E107" s="104">
        <v>7.4E7</v>
      </c>
      <c r="F107" s="104"/>
      <c r="G107" s="104">
        <f t="shared" si="23"/>
        <v>7.4E7</v>
      </c>
      <c r="H107" s="104"/>
      <c r="I107" s="104">
        <v>7.3606271E7</v>
      </c>
      <c r="J107" s="104"/>
      <c r="K107" s="104">
        <f t="shared" si="24"/>
        <v>7.3606271E7</v>
      </c>
      <c r="L107" s="105">
        <f t="shared" si="12"/>
        <v>0.9946793378378378</v>
      </c>
    </row>
    <row r="108" spans="1:12" ht="15">
      <c r="A108" s="106"/>
      <c r="B108" s="103" t="s">
        <v>491</v>
      </c>
      <c r="C108" s="104">
        <v>2.72821869E8</v>
      </c>
      <c r="D108" s="104">
        <v>8.6685605E7</v>
      </c>
      <c r="E108" s="104">
        <v>1.87005252E8</v>
      </c>
      <c r="F108" s="104">
        <v>4.4393405E7</v>
      </c>
      <c r="G108" s="104">
        <f t="shared" si="23"/>
        <v>3.18084262E8</v>
      </c>
      <c r="H108" s="104">
        <v>1.0281075E7</v>
      </c>
      <c r="I108" s="104">
        <v>1.16898637E8</v>
      </c>
      <c r="J108" s="104">
        <v>4.1361202E7</v>
      </c>
      <c r="K108" s="104">
        <f t="shared" si="24"/>
        <v>1.68540914E8</v>
      </c>
      <c r="L108" s="105">
        <f t="shared" si="12"/>
        <v>0.5298624739881032</v>
      </c>
    </row>
    <row r="109" spans="1:12" ht="15">
      <c r="A109" s="106"/>
      <c r="B109" s="103" t="s">
        <v>492</v>
      </c>
      <c r="C109" s="104">
        <v>5.61902E7</v>
      </c>
      <c r="D109" s="104"/>
      <c r="E109" s="104">
        <v>190200.0</v>
      </c>
      <c r="F109" s="104">
        <v>5.1E7</v>
      </c>
      <c r="G109" s="104">
        <f t="shared" si="23"/>
        <v>5.11902E7</v>
      </c>
      <c r="H109" s="104"/>
      <c r="I109" s="104">
        <v>0.0</v>
      </c>
      <c r="J109" s="104">
        <v>4.6028538E7</v>
      </c>
      <c r="K109" s="104">
        <f t="shared" si="24"/>
        <v>4.6028538E7</v>
      </c>
      <c r="L109" s="105">
        <f t="shared" si="12"/>
        <v>0.8991669889939872</v>
      </c>
    </row>
    <row r="110" spans="1:12" ht="15">
      <c r="A110" s="106"/>
      <c r="B110" s="103" t="s">
        <v>493</v>
      </c>
      <c r="C110" s="104">
        <v>5.59905632E8</v>
      </c>
      <c r="D110" s="104"/>
      <c r="E110" s="104"/>
      <c r="F110" s="104">
        <v>4.11418146E8</v>
      </c>
      <c r="G110" s="104">
        <f t="shared" si="23"/>
        <v>4.11418146E8</v>
      </c>
      <c r="H110" s="104"/>
      <c r="I110" s="104"/>
      <c r="J110" s="104">
        <v>3.32575265E8</v>
      </c>
      <c r="K110" s="104">
        <f t="shared" si="24"/>
        <v>3.32575265E8</v>
      </c>
      <c r="L110" s="105">
        <f t="shared" si="12"/>
        <v>0.8083631415713005</v>
      </c>
    </row>
    <row r="111" spans="1:12" ht="15">
      <c r="A111" s="106"/>
      <c r="B111" s="103" t="s">
        <v>494</v>
      </c>
      <c r="C111" s="104">
        <v>4.539714E7</v>
      </c>
      <c r="D111" s="104"/>
      <c r="E111" s="104">
        <v>3659936.0</v>
      </c>
      <c r="F111" s="104">
        <v>814746.0</v>
      </c>
      <c r="G111" s="104">
        <f t="shared" si="23"/>
        <v>4474682.0</v>
      </c>
      <c r="H111" s="104"/>
      <c r="I111" s="104">
        <v>2620854.0</v>
      </c>
      <c r="J111" s="104">
        <v>810744.0</v>
      </c>
      <c r="K111" s="104">
        <f t="shared" si="24"/>
        <v>3431598.0</v>
      </c>
      <c r="L111" s="105">
        <f t="shared" si="12"/>
        <v>0.7668920383616087</v>
      </c>
    </row>
    <row r="112" spans="1:12" ht="15">
      <c r="A112" s="122"/>
      <c r="B112" s="123" t="s">
        <v>495</v>
      </c>
      <c r="C112" s="104">
        <v>5.14158047E8</v>
      </c>
      <c r="D112" s="104">
        <v>3.15975985E8</v>
      </c>
      <c r="E112" s="104">
        <v>1.9259364E7</v>
      </c>
      <c r="F112" s="104">
        <v>2.46577434E8</v>
      </c>
      <c r="G112" s="104">
        <f t="shared" si="23"/>
        <v>5.81812783E8</v>
      </c>
      <c r="H112" s="104">
        <v>2.1101632E7</v>
      </c>
      <c r="I112" s="104">
        <v>1.8695266E7</v>
      </c>
      <c r="J112" s="104">
        <v>2.44850286E8</v>
      </c>
      <c r="K112" s="104">
        <f t="shared" si="24"/>
        <v>2.84647184E8</v>
      </c>
      <c r="L112" s="105">
        <f t="shared" si="12"/>
        <v>0.48924188728249374</v>
      </c>
    </row>
    <row r="113" spans="1:12" ht="15">
      <c r="A113" s="122"/>
      <c r="B113" s="123" t="s">
        <v>496</v>
      </c>
      <c r="C113" s="104">
        <v>8.480812902E8</v>
      </c>
      <c r="D113" s="104">
        <v>5066310.0</v>
      </c>
      <c r="E113" s="104">
        <v>4.52055383E8</v>
      </c>
      <c r="F113" s="104">
        <v>8.8051174E7</v>
      </c>
      <c r="G113" s="104">
        <f t="shared" si="23"/>
        <v>5.45172867E8</v>
      </c>
      <c r="H113" s="104">
        <v>266000.0</v>
      </c>
      <c r="I113" s="104">
        <v>1.3548813E7</v>
      </c>
      <c r="J113" s="104">
        <v>6.2221841E7</v>
      </c>
      <c r="K113" s="104">
        <f t="shared" si="24"/>
        <v>7.6036654E7</v>
      </c>
      <c r="L113" s="105">
        <f t="shared" si="12"/>
        <v>0.1394725574264502</v>
      </c>
    </row>
    <row r="114" spans="1:12" ht="15">
      <c r="A114" s="124"/>
      <c r="B114" s="123" t="s">
        <v>497</v>
      </c>
      <c r="C114" s="104">
        <v>2.505E8</v>
      </c>
      <c r="D114" s="104"/>
      <c r="E114" s="104">
        <v>500000.0</v>
      </c>
      <c r="F114" s="104">
        <v>1213802.0</v>
      </c>
      <c r="G114" s="104">
        <f t="shared" si="23"/>
        <v>1713802.0</v>
      </c>
      <c r="H114" s="104"/>
      <c r="I114" s="104">
        <v>0.0</v>
      </c>
      <c r="J114" s="104">
        <v>0.0</v>
      </c>
      <c r="K114" s="104">
        <f t="shared" si="24"/>
        <v>0.0</v>
      </c>
      <c r="L114" s="105">
        <f t="shared" si="12"/>
        <v>0.0</v>
      </c>
    </row>
    <row r="115" spans="1:12" ht="15">
      <c r="A115" s="125" t="s">
        <v>498</v>
      </c>
      <c r="B115" s="126"/>
      <c r="C115" s="127">
        <f>SUM(C100:C114)</f>
        <v>4.0752205335150003E9</v>
      </c>
      <c r="D115" s="127">
        <f t="shared" si="25" ref="D115:F115">SUM(D100:D114)</f>
        <v>6.1323670409E8</v>
      </c>
      <c r="E115" s="127">
        <f t="shared" si="25"/>
        <v>1.6605508436E9</v>
      </c>
      <c r="F115" s="127">
        <f t="shared" si="25"/>
        <v>1.016979305E9</v>
      </c>
      <c r="G115" s="127">
        <f>SUM(G100:G114)</f>
        <v>3.29076685269E9</v>
      </c>
      <c r="H115" s="127">
        <f t="shared" si="26" ref="H115:K115">SUM(H100:H114)</f>
        <v>3.9951649E7</v>
      </c>
      <c r="I115" s="128">
        <f t="shared" si="26"/>
        <v>1.056607443E9</v>
      </c>
      <c r="J115" s="127">
        <f t="shared" si="26"/>
        <v>8.82459235E8</v>
      </c>
      <c r="K115" s="129">
        <f t="shared" si="26"/>
        <v>1.979018327E9</v>
      </c>
      <c r="L115" s="130">
        <f t="shared" si="12"/>
        <v>0.6013851529415625</v>
      </c>
    </row>
    <row r="116" spans="1:12" ht="15">
      <c r="A116" s="131" t="s">
        <v>499</v>
      </c>
      <c r="B116" s="132"/>
      <c r="C116" s="133">
        <f t="shared" si="27" ref="C116:K116">SUM(C115,C99,C87,C74,C71,C67,C31)</f>
        <v>6.347305324678999E10</v>
      </c>
      <c r="D116" s="133">
        <f t="shared" si="27"/>
        <v>4.0338006448650002E9</v>
      </c>
      <c r="E116" s="133">
        <f t="shared" si="27"/>
        <v>4.8987511092604996E10</v>
      </c>
      <c r="F116" s="133">
        <f t="shared" si="27"/>
        <v>1.1763980729E10</v>
      </c>
      <c r="G116" s="133">
        <f>SUM(G115,G99,G87,G74,G71,G67,G31)</f>
        <v>6.478529246647E10</v>
      </c>
      <c r="H116" s="133">
        <f>SUM(H115,H99,H87,H74,H71,H67,H31)</f>
        <v>1.659610155E9</v>
      </c>
      <c r="I116" s="133">
        <f t="shared" si="27"/>
        <v>4.1814763496E10</v>
      </c>
      <c r="J116" s="133">
        <f t="shared" si="27"/>
        <v>1.0831449502E10</v>
      </c>
      <c r="K116" s="133">
        <f t="shared" si="27"/>
        <v>5.4305823153E10</v>
      </c>
      <c r="L116" s="134">
        <f t="shared" si="12"/>
        <v>0.8382430808829996</v>
      </c>
    </row>
    <row r="117" spans="1:12" ht="15">
      <c r="A117" s="135" t="s">
        <v>500</v>
      </c>
      <c r="B117" s="123" t="s">
        <v>501</v>
      </c>
      <c r="C117" s="104">
        <v>2.685999208E9</v>
      </c>
      <c r="D117" s="104">
        <v>2.677699208E9</v>
      </c>
      <c r="E117" s="104">
        <v>1.2153972E7</v>
      </c>
      <c r="F117" s="104"/>
      <c r="G117" s="104">
        <f>+D117+E117+F117</f>
        <v>2.68985318E9</v>
      </c>
      <c r="H117" s="104">
        <v>2.14527348E9</v>
      </c>
      <c r="I117" s="104">
        <v>6553972.0</v>
      </c>
      <c r="J117" s="104"/>
      <c r="K117" s="104">
        <f>+H117+I117+J117</f>
        <v>2.151827452E9</v>
      </c>
      <c r="L117" s="105">
        <f t="shared" si="12"/>
        <v>0.7999795185847282</v>
      </c>
    </row>
    <row r="118" spans="1:12" ht="15">
      <c r="A118" s="122"/>
      <c r="B118" s="123" t="s">
        <v>502</v>
      </c>
      <c r="C118" s="104">
        <v>4.78370976E8</v>
      </c>
      <c r="D118" s="104">
        <v>1.023197243E9</v>
      </c>
      <c r="E118" s="104">
        <v>3.8255664E7</v>
      </c>
      <c r="F118" s="104"/>
      <c r="G118" s="104">
        <f t="shared" si="28" ref="G118:G136">+D118+E118+F118</f>
        <v>1.061452907E9</v>
      </c>
      <c r="H118" s="104">
        <v>8.93387342E8</v>
      </c>
      <c r="I118" s="104">
        <v>2.7136154E7</v>
      </c>
      <c r="J118" s="104"/>
      <c r="K118" s="104">
        <f t="shared" si="29" ref="K118:K136">+H118+I118+J118</f>
        <v>9.20523496E8</v>
      </c>
      <c r="L118" s="105">
        <f t="shared" si="12"/>
        <v>0.8672297093252014</v>
      </c>
    </row>
    <row r="119" spans="1:12" ht="15">
      <c r="A119" s="122"/>
      <c r="B119" s="123" t="s">
        <v>503</v>
      </c>
      <c r="C119" s="104">
        <v>7.9109181E7</v>
      </c>
      <c r="D119" s="104">
        <v>6.0E7</v>
      </c>
      <c r="E119" s="104">
        <v>1.8078239E7</v>
      </c>
      <c r="F119" s="104">
        <v>4000000.0</v>
      </c>
      <c r="G119" s="104">
        <f t="shared" si="28"/>
        <v>8.2078239E7</v>
      </c>
      <c r="H119" s="104">
        <v>0.0</v>
      </c>
      <c r="I119" s="104">
        <v>1.3528592E7</v>
      </c>
      <c r="J119" s="104">
        <v>3154000.0</v>
      </c>
      <c r="K119" s="104">
        <f t="shared" si="29"/>
        <v>1.6682592E7</v>
      </c>
      <c r="L119" s="105">
        <f t="shared" si="12"/>
        <v>0.20325231392939608</v>
      </c>
    </row>
    <row r="120" spans="1:12" ht="15">
      <c r="A120" s="122"/>
      <c r="B120" s="123" t="s">
        <v>504</v>
      </c>
      <c r="C120" s="104">
        <v>5.13860591E8</v>
      </c>
      <c r="D120" s="104">
        <v>3.81059353E8</v>
      </c>
      <c r="E120" s="104">
        <v>1.34801238E8</v>
      </c>
      <c r="F120" s="104"/>
      <c r="G120" s="104">
        <f t="shared" si="28"/>
        <v>5.15860591E8</v>
      </c>
      <c r="H120" s="104">
        <v>1.0979805E7</v>
      </c>
      <c r="I120" s="104">
        <v>1.347611E8</v>
      </c>
      <c r="J120" s="104"/>
      <c r="K120" s="104">
        <f t="shared" si="29"/>
        <v>1.45740905E8</v>
      </c>
      <c r="L120" s="105">
        <f t="shared" si="12"/>
        <v>0.2825199434550332</v>
      </c>
    </row>
    <row r="121" spans="1:12" ht="15">
      <c r="A121" s="122"/>
      <c r="B121" s="123" t="s">
        <v>505</v>
      </c>
      <c r="C121" s="104">
        <v>6.238357619E9</v>
      </c>
      <c r="D121" s="104">
        <v>6.145228596E9</v>
      </c>
      <c r="E121" s="104">
        <v>8.5057729E7</v>
      </c>
      <c r="F121" s="104">
        <v>1.20937016E8</v>
      </c>
      <c r="G121" s="104">
        <f t="shared" si="28"/>
        <v>6.351223341E9</v>
      </c>
      <c r="H121" s="104">
        <v>1.087402689E9</v>
      </c>
      <c r="I121" s="104">
        <v>4.097253E7</v>
      </c>
      <c r="J121" s="104">
        <v>5.9083607E7</v>
      </c>
      <c r="K121" s="104">
        <f t="shared" si="29"/>
        <v>1.187458826E9</v>
      </c>
      <c r="L121" s="105">
        <f t="shared" si="12"/>
        <v>0.18696537064511962</v>
      </c>
    </row>
    <row r="122" spans="1:12" ht="15">
      <c r="A122" s="122"/>
      <c r="B122" s="123" t="s">
        <v>506</v>
      </c>
      <c r="C122" s="104">
        <v>7.2737953E7</v>
      </c>
      <c r="D122" s="104">
        <v>7216019.12</v>
      </c>
      <c r="E122" s="104">
        <v>6.8185928E7</v>
      </c>
      <c r="F122" s="104">
        <v>4246437.0</v>
      </c>
      <c r="G122" s="104">
        <f t="shared" si="28"/>
        <v>7.964838412E7</v>
      </c>
      <c r="H122" s="104">
        <v>7215663.0</v>
      </c>
      <c r="I122" s="104">
        <v>2.1272046E7</v>
      </c>
      <c r="J122" s="104">
        <v>1224000.0</v>
      </c>
      <c r="K122" s="104">
        <f t="shared" si="29"/>
        <v>2.9711709E7</v>
      </c>
      <c r="L122" s="105">
        <f t="shared" si="12"/>
        <v>0.3730359294575981</v>
      </c>
    </row>
    <row r="123" spans="1:12" ht="15">
      <c r="A123" s="122"/>
      <c r="B123" s="123" t="s">
        <v>507</v>
      </c>
      <c r="C123" s="104">
        <v>4.546E7</v>
      </c>
      <c r="D123" s="104"/>
      <c r="E123" s="104">
        <v>4.546E7</v>
      </c>
      <c r="F123" s="104"/>
      <c r="G123" s="104">
        <f t="shared" si="28"/>
        <v>4.546E7</v>
      </c>
      <c r="H123" s="104"/>
      <c r="I123" s="104">
        <v>2.6E7</v>
      </c>
      <c r="J123" s="104"/>
      <c r="K123" s="104">
        <f t="shared" si="29"/>
        <v>2.6E7</v>
      </c>
      <c r="L123" s="105">
        <f t="shared" si="12"/>
        <v>0.5719313682358117</v>
      </c>
    </row>
    <row r="124" spans="1:12" ht="15">
      <c r="A124" s="122"/>
      <c r="B124" s="123" t="s">
        <v>508</v>
      </c>
      <c r="C124" s="104">
        <v>5500000.0</v>
      </c>
      <c r="D124" s="104"/>
      <c r="E124" s="104">
        <v>6608889.0</v>
      </c>
      <c r="F124" s="104"/>
      <c r="G124" s="104">
        <f t="shared" si="28"/>
        <v>6608889.0</v>
      </c>
      <c r="H124" s="104"/>
      <c r="I124" s="104">
        <v>0.0</v>
      </c>
      <c r="J124" s="104"/>
      <c r="K124" s="104">
        <f t="shared" si="29"/>
        <v>0.0</v>
      </c>
      <c r="L124" s="105">
        <f t="shared" si="12"/>
        <v>0.0</v>
      </c>
    </row>
    <row r="125" spans="1:12" ht="15">
      <c r="A125" s="122"/>
      <c r="B125" s="123" t="s">
        <v>509</v>
      </c>
      <c r="C125" s="104">
        <v>0.0</v>
      </c>
      <c r="D125" s="104"/>
      <c r="E125" s="104">
        <v>4000000.0</v>
      </c>
      <c r="F125" s="104"/>
      <c r="G125" s="104">
        <f t="shared" si="28"/>
        <v>4000000.0</v>
      </c>
      <c r="H125" s="104"/>
      <c r="I125" s="104">
        <v>4000000.0</v>
      </c>
      <c r="J125" s="104"/>
      <c r="K125" s="104">
        <f t="shared" si="29"/>
        <v>4000000.0</v>
      </c>
      <c r="L125" s="105">
        <f t="shared" si="12"/>
        <v>1.0</v>
      </c>
    </row>
    <row r="126" spans="1:12" ht="15">
      <c r="A126" s="122"/>
      <c r="B126" s="123" t="s">
        <v>510</v>
      </c>
      <c r="C126" s="104">
        <v>7433046.0</v>
      </c>
      <c r="D126" s="104">
        <v>2711523.0</v>
      </c>
      <c r="E126" s="104">
        <v>491523.0</v>
      </c>
      <c r="F126" s="104"/>
      <c r="G126" s="104">
        <f t="shared" si="28"/>
        <v>3203046.0</v>
      </c>
      <c r="H126" s="104">
        <v>0.0</v>
      </c>
      <c r="I126" s="104">
        <v>280000.0</v>
      </c>
      <c r="J126" s="104"/>
      <c r="K126" s="104">
        <f t="shared" si="29"/>
        <v>280000.0</v>
      </c>
      <c r="L126" s="105">
        <f t="shared" si="12"/>
        <v>0.08741679014288274</v>
      </c>
    </row>
    <row r="127" spans="1:12" ht="15">
      <c r="A127" s="122"/>
      <c r="B127" s="123" t="s">
        <v>511</v>
      </c>
      <c r="C127" s="104">
        <v>8496487.0</v>
      </c>
      <c r="D127" s="104">
        <v>1372561.0</v>
      </c>
      <c r="E127" s="104">
        <v>6795185.0</v>
      </c>
      <c r="F127" s="104">
        <v>81000.0</v>
      </c>
      <c r="G127" s="104">
        <f t="shared" si="28"/>
        <v>8248746.0</v>
      </c>
      <c r="H127" s="104">
        <v>664753.0</v>
      </c>
      <c r="I127" s="104">
        <v>1965535.0</v>
      </c>
      <c r="J127" s="104">
        <v>80153.0</v>
      </c>
      <c r="K127" s="104">
        <f t="shared" si="29"/>
        <v>2710441.0</v>
      </c>
      <c r="L127" s="105">
        <f t="shared" si="12"/>
        <v>0.32858824844406653</v>
      </c>
    </row>
    <row r="128" spans="1:12" ht="15">
      <c r="A128" s="122"/>
      <c r="B128" s="123" t="s">
        <v>512</v>
      </c>
      <c r="C128" s="104">
        <v>4.2719455895500004E8</v>
      </c>
      <c r="D128" s="104">
        <v>9.279287549E7</v>
      </c>
      <c r="E128" s="104">
        <v>4.34667867065E8</v>
      </c>
      <c r="F128" s="104">
        <v>5.4048271E7</v>
      </c>
      <c r="G128" s="104">
        <f t="shared" si="28"/>
        <v>5.815090135550001E8</v>
      </c>
      <c r="H128" s="104">
        <v>6.4884592E7</v>
      </c>
      <c r="I128" s="104">
        <v>3.32034518E8</v>
      </c>
      <c r="J128" s="104">
        <v>5.212096E7</v>
      </c>
      <c r="K128" s="104">
        <f t="shared" si="29"/>
        <v>4.4904007E8</v>
      </c>
      <c r="L128" s="105">
        <f t="shared" si="12"/>
        <v>0.7721979531406336</v>
      </c>
    </row>
    <row r="129" spans="1:12" ht="15">
      <c r="A129" s="122"/>
      <c r="B129" s="123" t="s">
        <v>513</v>
      </c>
      <c r="C129" s="104">
        <v>5.56793456E8</v>
      </c>
      <c r="D129" s="104">
        <v>3.43202684E8</v>
      </c>
      <c r="E129" s="104">
        <v>3.95992179E8</v>
      </c>
      <c r="F129" s="104">
        <v>6273500.0</v>
      </c>
      <c r="G129" s="104">
        <f t="shared" si="28"/>
        <v>7.45468363E8</v>
      </c>
      <c r="H129" s="104">
        <v>1.00386126E8</v>
      </c>
      <c r="I129" s="104">
        <v>3.33924825E8</v>
      </c>
      <c r="J129" s="104">
        <v>5659083.0</v>
      </c>
      <c r="K129" s="104">
        <f t="shared" si="29"/>
        <v>4.39970034E8</v>
      </c>
      <c r="L129" s="105">
        <f t="shared" si="12"/>
        <v>0.5901927644916033</v>
      </c>
    </row>
    <row r="130" spans="1:12" ht="15">
      <c r="A130" s="122"/>
      <c r="B130" s="123" t="s">
        <v>514</v>
      </c>
      <c r="C130" s="104">
        <v>7000000.0</v>
      </c>
      <c r="D130" s="104">
        <v>0.0</v>
      </c>
      <c r="E130" s="104">
        <v>7000000.0</v>
      </c>
      <c r="F130" s="104"/>
      <c r="G130" s="104">
        <f t="shared" si="28"/>
        <v>7000000.0</v>
      </c>
      <c r="H130" s="104">
        <v>0.0</v>
      </c>
      <c r="I130" s="104">
        <v>6998207.0</v>
      </c>
      <c r="J130" s="104"/>
      <c r="K130" s="104">
        <f t="shared" si="29"/>
        <v>6998207.0</v>
      </c>
      <c r="L130" s="105">
        <f t="shared" si="12"/>
        <v>0.9997438571428572</v>
      </c>
    </row>
    <row r="131" spans="1:12" ht="15">
      <c r="A131" s="122"/>
      <c r="B131" s="123" t="s">
        <v>515</v>
      </c>
      <c r="C131" s="104">
        <v>1.40995456E8</v>
      </c>
      <c r="D131" s="104">
        <v>1.6237055E7</v>
      </c>
      <c r="E131" s="104">
        <v>2.3632339E7</v>
      </c>
      <c r="F131" s="104">
        <v>9.3015E7</v>
      </c>
      <c r="G131" s="104">
        <f t="shared" si="28"/>
        <v>1.32884394E8</v>
      </c>
      <c r="H131" s="104">
        <v>4704133.0</v>
      </c>
      <c r="I131" s="104">
        <v>1.1948374E7</v>
      </c>
      <c r="J131" s="104">
        <v>9.0929085E7</v>
      </c>
      <c r="K131" s="104">
        <f t="shared" si="29"/>
        <v>1.07581592E8</v>
      </c>
      <c r="L131" s="105">
        <f t="shared" si="12"/>
        <v>0.8095878587518712</v>
      </c>
    </row>
    <row r="132" spans="1:12" ht="15">
      <c r="A132" s="122"/>
      <c r="B132" s="123" t="s">
        <v>516</v>
      </c>
      <c r="C132" s="104">
        <v>225613.0</v>
      </c>
      <c r="D132" s="104"/>
      <c r="E132" s="104">
        <v>534205.0</v>
      </c>
      <c r="F132" s="104"/>
      <c r="G132" s="104">
        <f t="shared" si="28"/>
        <v>534205.0</v>
      </c>
      <c r="H132" s="104"/>
      <c r="I132" s="104">
        <v>533275.0</v>
      </c>
      <c r="J132" s="104"/>
      <c r="K132" s="104">
        <f t="shared" si="29"/>
        <v>533275.0</v>
      </c>
      <c r="L132" s="105">
        <f t="shared" si="12"/>
        <v>0.9982590952911335</v>
      </c>
    </row>
    <row r="133" spans="1:12" ht="15">
      <c r="A133" s="122"/>
      <c r="B133" s="123" t="s">
        <v>517</v>
      </c>
      <c r="C133" s="104">
        <v>0.0</v>
      </c>
      <c r="D133" s="104"/>
      <c r="E133" s="104">
        <v>198477.0</v>
      </c>
      <c r="F133" s="104"/>
      <c r="G133" s="104">
        <f t="shared" si="28"/>
        <v>198477.0</v>
      </c>
      <c r="H133" s="104"/>
      <c r="I133" s="104">
        <v>198477.0</v>
      </c>
      <c r="J133" s="104"/>
      <c r="K133" s="104">
        <f t="shared" si="29"/>
        <v>198477.0</v>
      </c>
      <c r="L133" s="105">
        <f t="shared" si="12"/>
        <v>1.0</v>
      </c>
    </row>
    <row r="134" spans="1:12" ht="15">
      <c r="A134" s="122"/>
      <c r="B134" s="123" t="s">
        <v>518</v>
      </c>
      <c r="C134" s="104">
        <v>0.0</v>
      </c>
      <c r="D134" s="104"/>
      <c r="E134" s="104"/>
      <c r="F134" s="104">
        <v>0.0</v>
      </c>
      <c r="G134" s="104">
        <f t="shared" si="28"/>
        <v>0.0</v>
      </c>
      <c r="H134" s="104"/>
      <c r="I134" s="104"/>
      <c r="J134" s="104">
        <v>0.0</v>
      </c>
      <c r="K134" s="104">
        <f t="shared" si="29"/>
        <v>0.0</v>
      </c>
      <c r="L134" s="105">
        <v>0.0</v>
      </c>
    </row>
    <row r="135" spans="1:12" ht="15">
      <c r="A135" s="122"/>
      <c r="B135" s="123" t="s">
        <v>519</v>
      </c>
      <c r="C135" s="104">
        <v>3.9756274E7</v>
      </c>
      <c r="D135" s="104"/>
      <c r="E135" s="104"/>
      <c r="F135" s="104">
        <v>3.9756274E7</v>
      </c>
      <c r="G135" s="104">
        <f t="shared" si="28"/>
        <v>3.9756274E7</v>
      </c>
      <c r="H135" s="104"/>
      <c r="I135" s="104"/>
      <c r="J135" s="104">
        <v>3.9756274E7</v>
      </c>
      <c r="K135" s="104">
        <f t="shared" si="29"/>
        <v>3.9756274E7</v>
      </c>
      <c r="L135" s="105">
        <f t="shared" si="12"/>
        <v>1.0</v>
      </c>
    </row>
    <row r="136" spans="1:12" ht="15">
      <c r="A136" s="124"/>
      <c r="B136" s="123" t="s">
        <v>520</v>
      </c>
      <c r="C136" s="104">
        <v>4.549823511E7</v>
      </c>
      <c r="D136" s="104">
        <v>2.0402349E7</v>
      </c>
      <c r="E136" s="104">
        <v>2.398095611E7</v>
      </c>
      <c r="F136" s="104">
        <v>5000000.0</v>
      </c>
      <c r="G136" s="104">
        <f t="shared" si="28"/>
        <v>4.938330511E7</v>
      </c>
      <c r="H136" s="104">
        <v>402349.0</v>
      </c>
      <c r="I136" s="104">
        <v>2.1269082E7</v>
      </c>
      <c r="J136" s="104">
        <v>1987718.0</v>
      </c>
      <c r="K136" s="104">
        <f t="shared" si="29"/>
        <v>2.3659149E7</v>
      </c>
      <c r="L136" s="136">
        <f t="shared" si="30" ref="L136">+K136/G136</f>
        <v>0.47909205241123237</v>
      </c>
    </row>
    <row r="137" spans="1:12" ht="15">
      <c r="A137" s="131" t="s">
        <v>521</v>
      </c>
      <c r="B137" s="137"/>
      <c r="C137" s="133">
        <f>SUM(C117:C136)</f>
        <v>1.1352788654065E10</v>
      </c>
      <c r="D137" s="133">
        <f t="shared" si="31" ref="D137:F137">SUM(D117:D136)</f>
        <v>1.077111946661E10</v>
      </c>
      <c r="E137" s="133">
        <f t="shared" si="31"/>
        <v>1.305894390175E9</v>
      </c>
      <c r="F137" s="133">
        <f t="shared" si="31"/>
        <v>3.27357498E8</v>
      </c>
      <c r="G137" s="133">
        <f>SUM(G117:G136)</f>
        <v>1.2404371354785002E10</v>
      </c>
      <c r="H137" s="133">
        <f>SUM(H117:H136)</f>
        <v>4.315300932E9</v>
      </c>
      <c r="I137" s="138">
        <f t="shared" si="32" ref="I137:J137">SUM(I117:I136)</f>
        <v>9.83376687E8</v>
      </c>
      <c r="J137" s="133">
        <f t="shared" si="32"/>
        <v>2.5399488E8</v>
      </c>
      <c r="K137" s="138">
        <f>SUM(K117:K136)</f>
        <v>5.552672499E9</v>
      </c>
      <c r="L137" s="134">
        <f>+K137/G137</f>
        <v>0.4476383639432118</v>
      </c>
    </row>
    <row r="138" spans="1:12" ht="15">
      <c r="A138" s="139" t="s">
        <v>10</v>
      </c>
      <c r="B138" s="140"/>
      <c r="C138" s="141">
        <f>SUM(C137,C116)</f>
        <v>7.4825841900855E10</v>
      </c>
      <c r="D138" s="141">
        <f t="shared" si="33" ref="D138:K138">SUM(D137,D116)</f>
        <v>1.4804920111475E10</v>
      </c>
      <c r="E138" s="141">
        <f t="shared" si="33"/>
        <v>5.029340548278E10</v>
      </c>
      <c r="F138" s="141">
        <f t="shared" si="33"/>
        <v>1.2091338227E10</v>
      </c>
      <c r="G138" s="141">
        <f t="shared" si="33"/>
        <v>7.7189663821255E10</v>
      </c>
      <c r="H138" s="141">
        <f t="shared" si="33"/>
        <v>5.974911087E9</v>
      </c>
      <c r="I138" s="141">
        <f t="shared" si="33"/>
        <v>4.2798140183E10</v>
      </c>
      <c r="J138" s="141">
        <f t="shared" si="33"/>
        <v>1.1085444382E10</v>
      </c>
      <c r="K138" s="142">
        <f t="shared" si="33"/>
        <v>5.9858495652E10</v>
      </c>
      <c r="L138" s="134">
        <f>+K138/G138</f>
        <v>0.7754729414369766</v>
      </c>
    </row>
    <row r="139" spans="4:10" s="114" customFormat="1" ht="15">
      <c r="D139" s="144"/>
      <c r="E139" s="144"/>
      <c r="F139" s="144"/>
      <c r="H139" s="119"/>
      <c r="I139" s="119"/>
      <c r="J139" s="119"/>
    </row>
    <row r="140" spans="4:10" s="114" customFormat="1" ht="15">
      <c r="D140" s="119"/>
      <c r="E140" s="119"/>
      <c r="F140" s="119"/>
      <c r="H140" s="119"/>
      <c r="I140" s="119"/>
      <c r="J140" s="119"/>
    </row>
    <row r="141" spans="11:11" s="114" customFormat="1" ht="15">
      <c r="K141" s="119"/>
    </row>
    <row r="142" s="114" customFormat="1" ht="15"/>
    <row r="143" s="114" customFormat="1" ht="15"/>
    <row r="144" s="114" customFormat="1" ht="15"/>
    <row r="145" s="114" customFormat="1" ht="15"/>
    <row r="146" s="114" customFormat="1" ht="15"/>
    <row r="147" s="114" customFormat="1" ht="15"/>
  </sheetData>
  <mergeCells count="14">
    <mergeCell ref="H4:H5"/>
    <mergeCell ref="I4:I5"/>
    <mergeCell ref="J4:J5"/>
    <mergeCell ref="K4:K5"/>
    <mergeCell ref="A1:B2"/>
    <mergeCell ref="A3:B4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" right="0.7086614173228347" top="0.7480314960629921" bottom="0.7480314960629921" header="0.31496062992125984" footer="0.31496062992125984"/>
  <pageSetup fitToHeight="0" orientation="portrait" paperSize="9" scale="38" r:id="rId5"/>
  <rowBreaks count="1" manualBreakCount="1">
    <brk id="116" max="11" man="1"/>
  </rowBreaks>
  <drawing r:id="rId1"/>
  <legacyDrawing r:id="rId4"/>
  <oleObjects>
    <mc:AlternateContent xmlns:mc="http://schemas.openxmlformats.org/markup-compatibility/2006">
      <mc:Choice Requires="x14">
        <oleObject progId="PBrush" shapeId="2049" r:id="rId2">
          <objectPr defaultSize="0" autoPict="0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447675</xdr:colOff>
                <xdr:row>1</xdr:row>
                <xdr:rowOff>638175</xdr:rowOff>
              </to>
            </anchor>
          </objectPr>
        </oleObject>
      </mc:Choice>
      <mc:Fallback>
        <oleObject progId="PBrush" shapeId="2049" r:id="rId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a01dabf5-fdb7-44d1-9062-5a57090ad8be}">
  <sheetPr>
    <pageSetUpPr fitToPage="1"/>
  </sheetPr>
  <dimension ref="A1:L45"/>
  <sheetViews>
    <sheetView workbookViewId="0" topLeftCell="A1">
      <selection pane="topLeft" activeCell="N19" sqref="N1:T1048576"/>
    </sheetView>
  </sheetViews>
  <sheetFormatPr defaultRowHeight="15"/>
  <cols>
    <col min="1" max="1" width="12.125" customWidth="1"/>
    <col min="2" max="2" width="72.375" bestFit="1" customWidth="1"/>
    <col min="3" max="3" width="13.375" customWidth="1"/>
    <col min="4" max="7" width="16.375" bestFit="1" customWidth="1"/>
    <col min="8" max="8" width="18" bestFit="1" customWidth="1"/>
    <col min="9" max="9" width="19" bestFit="1" customWidth="1"/>
    <col min="10" max="10" width="18" bestFit="1" customWidth="1"/>
    <col min="11" max="11" width="19" bestFit="1" customWidth="1"/>
    <col min="12" max="12" width="10.125" customWidth="1"/>
  </cols>
  <sheetData>
    <row r="1" spans="1:2" s="88" customFormat="1" ht="15.75">
      <c r="A1" s="145"/>
      <c r="B1" s="145"/>
    </row>
    <row r="2" spans="1:12" s="88" customFormat="1" ht="27.75" customHeight="1">
      <c r="A2" s="145"/>
      <c r="B2" s="6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2" s="88" customFormat="1" ht="38.25" customHeight="1">
      <c r="B3" s="146"/>
    </row>
    <row r="4" spans="1:12" ht="19.5" customHeight="1">
      <c r="A4" s="147" t="s">
        <v>522</v>
      </c>
      <c r="B4" s="148"/>
      <c r="C4" s="97" t="s">
        <v>377</v>
      </c>
      <c r="D4" s="91" t="s">
        <v>378</v>
      </c>
      <c r="E4" s="92"/>
      <c r="F4" s="92"/>
      <c r="G4" s="93"/>
      <c r="H4" s="91" t="s">
        <v>3</v>
      </c>
      <c r="I4" s="92"/>
      <c r="J4" s="92"/>
      <c r="K4" s="93"/>
      <c r="L4" s="97" t="s">
        <v>4</v>
      </c>
    </row>
    <row r="5" spans="1:12" ht="56.25" customHeight="1">
      <c r="A5" s="149"/>
      <c r="B5" s="150"/>
      <c r="C5" s="100"/>
      <c r="D5" s="151" t="s">
        <v>379</v>
      </c>
      <c r="E5" s="151" t="s">
        <v>380</v>
      </c>
      <c r="F5" s="152" t="s">
        <v>381</v>
      </c>
      <c r="G5" s="151" t="s">
        <v>7</v>
      </c>
      <c r="H5" s="152" t="s">
        <v>379</v>
      </c>
      <c r="I5" s="151" t="s">
        <v>380</v>
      </c>
      <c r="J5" s="152" t="s">
        <v>381</v>
      </c>
      <c r="K5" s="153" t="s">
        <v>7</v>
      </c>
      <c r="L5" s="100"/>
    </row>
    <row r="6" spans="1:12" ht="15">
      <c r="A6" s="103" t="s">
        <v>14</v>
      </c>
      <c r="B6" s="154" t="s">
        <v>523</v>
      </c>
      <c r="C6" s="155">
        <v>1.95678848E8</v>
      </c>
      <c r="D6" s="156"/>
      <c r="E6" s="156">
        <v>2.39974124E8</v>
      </c>
      <c r="F6" s="156"/>
      <c r="G6" s="156">
        <f>+D6+E6+F6</f>
        <v>2.39974124E8</v>
      </c>
      <c r="H6" s="156"/>
      <c r="I6" s="156">
        <v>2.22312509E8</v>
      </c>
      <c r="J6" s="156"/>
      <c r="K6" s="156">
        <f>+H6+I6+J6</f>
        <v>2.22312509E8</v>
      </c>
      <c r="L6" s="157">
        <f>+K6/G6</f>
        <v>0.9264020024092264</v>
      </c>
    </row>
    <row r="7" spans="1:12" ht="15">
      <c r="A7" s="103" t="s">
        <v>20</v>
      </c>
      <c r="B7" s="154" t="s">
        <v>524</v>
      </c>
      <c r="C7" s="155">
        <v>9.07152559E8</v>
      </c>
      <c r="D7" s="156"/>
      <c r="E7" s="156">
        <v>9.07798399E8</v>
      </c>
      <c r="F7" s="156"/>
      <c r="G7" s="156">
        <f t="shared" si="0" ref="G7:G37">+D7+E7+F7</f>
        <v>9.07798399E8</v>
      </c>
      <c r="H7" s="156"/>
      <c r="I7" s="156">
        <v>8.73065321E8</v>
      </c>
      <c r="J7" s="156"/>
      <c r="K7" s="156">
        <f t="shared" si="1" ref="K7:K37">+H7+I7+J7</f>
        <v>8.73065321E8</v>
      </c>
      <c r="L7" s="157">
        <f t="shared" si="2" ref="L7:L39">+K7/G7</f>
        <v>0.9617392165063733</v>
      </c>
    </row>
    <row r="8" spans="1:12" ht="15">
      <c r="A8" s="103" t="s">
        <v>24</v>
      </c>
      <c r="B8" s="154" t="s">
        <v>525</v>
      </c>
      <c r="C8" s="155">
        <v>4.7333649E7</v>
      </c>
      <c r="D8" s="156"/>
      <c r="E8" s="156">
        <v>4.7333649E7</v>
      </c>
      <c r="F8" s="156"/>
      <c r="G8" s="156">
        <f t="shared" si="0"/>
        <v>4.7333649E7</v>
      </c>
      <c r="H8" s="156"/>
      <c r="I8" s="156">
        <v>4.336772E7</v>
      </c>
      <c r="J8" s="156"/>
      <c r="K8" s="156">
        <f t="shared" si="1"/>
        <v>4.336772E7</v>
      </c>
      <c r="L8" s="157">
        <f t="shared" si="2"/>
        <v>0.9162133263801403</v>
      </c>
    </row>
    <row r="9" spans="1:12" ht="15">
      <c r="A9" s="103" t="s">
        <v>34</v>
      </c>
      <c r="B9" s="154" t="s">
        <v>526</v>
      </c>
      <c r="C9" s="155">
        <v>4.67989E7</v>
      </c>
      <c r="D9" s="156"/>
      <c r="E9" s="156">
        <v>4.67989E7</v>
      </c>
      <c r="F9" s="156"/>
      <c r="G9" s="156">
        <f t="shared" si="0"/>
        <v>4.67989E7</v>
      </c>
      <c r="H9" s="156"/>
      <c r="I9" s="156">
        <v>3.7340948E7</v>
      </c>
      <c r="J9" s="156"/>
      <c r="K9" s="156">
        <f t="shared" si="1"/>
        <v>3.7340948E7</v>
      </c>
      <c r="L9" s="157">
        <f t="shared" si="2"/>
        <v>0.797902258386415</v>
      </c>
    </row>
    <row r="10" spans="1:12" ht="15">
      <c r="A10" s="103" t="s">
        <v>68</v>
      </c>
      <c r="B10" s="154" t="s">
        <v>527</v>
      </c>
      <c r="C10" s="155">
        <v>7.8960552E7</v>
      </c>
      <c r="D10" s="156"/>
      <c r="E10" s="156">
        <v>7.8960552E7</v>
      </c>
      <c r="F10" s="156"/>
      <c r="G10" s="156">
        <f t="shared" si="0"/>
        <v>7.8960552E7</v>
      </c>
      <c r="H10" s="156"/>
      <c r="I10" s="156">
        <v>6.7340133E7</v>
      </c>
      <c r="J10" s="156"/>
      <c r="K10" s="156">
        <f t="shared" si="1"/>
        <v>6.7340133E7</v>
      </c>
      <c r="L10" s="157">
        <f t="shared" si="2"/>
        <v>0.8528326017781639</v>
      </c>
    </row>
    <row r="11" spans="1:12" ht="15">
      <c r="A11" s="103" t="s">
        <v>76</v>
      </c>
      <c r="B11" s="154" t="s">
        <v>528</v>
      </c>
      <c r="C11" s="155">
        <v>1.58112977E8</v>
      </c>
      <c r="D11" s="156"/>
      <c r="E11" s="156">
        <v>1.79873649E8</v>
      </c>
      <c r="F11" s="156"/>
      <c r="G11" s="156">
        <f t="shared" si="0"/>
        <v>1.79873649E8</v>
      </c>
      <c r="H11" s="156"/>
      <c r="I11" s="156">
        <v>1.40115794E8</v>
      </c>
      <c r="J11" s="156"/>
      <c r="K11" s="156">
        <f t="shared" si="1"/>
        <v>1.40115794E8</v>
      </c>
      <c r="L11" s="157">
        <f t="shared" si="2"/>
        <v>0.7789678742771267</v>
      </c>
    </row>
    <row r="12" spans="1:12" ht="15">
      <c r="A12" s="103" t="s">
        <v>529</v>
      </c>
      <c r="B12" s="154" t="s">
        <v>530</v>
      </c>
      <c r="C12" s="155">
        <v>4.62727833E8</v>
      </c>
      <c r="D12" s="156"/>
      <c r="E12" s="156">
        <v>4.62727833E8</v>
      </c>
      <c r="F12" s="156"/>
      <c r="G12" s="156">
        <f t="shared" si="0"/>
        <v>4.62727833E8</v>
      </c>
      <c r="H12" s="156"/>
      <c r="I12" s="156">
        <v>4.38943218E8</v>
      </c>
      <c r="J12" s="156"/>
      <c r="K12" s="156">
        <f t="shared" si="1"/>
        <v>4.38943218E8</v>
      </c>
      <c r="L12" s="157">
        <f t="shared" si="2"/>
        <v>0.9485991260871485</v>
      </c>
    </row>
    <row r="13" spans="1:12" ht="15">
      <c r="A13" s="103" t="s">
        <v>531</v>
      </c>
      <c r="B13" s="154" t="s">
        <v>532</v>
      </c>
      <c r="C13" s="155">
        <v>3.56851542E8</v>
      </c>
      <c r="D13" s="156"/>
      <c r="E13" s="156">
        <v>3.56851542E8</v>
      </c>
      <c r="F13" s="156"/>
      <c r="G13" s="156">
        <f t="shared" si="0"/>
        <v>3.56851542E8</v>
      </c>
      <c r="H13" s="156"/>
      <c r="I13" s="156">
        <v>3.40354792E8</v>
      </c>
      <c r="J13" s="156"/>
      <c r="K13" s="156">
        <f t="shared" si="1"/>
        <v>3.40354792E8</v>
      </c>
      <c r="L13" s="157">
        <f t="shared" si="2"/>
        <v>0.9537713921381906</v>
      </c>
    </row>
    <row r="14" spans="1:12" ht="15">
      <c r="A14" s="103" t="s">
        <v>87</v>
      </c>
      <c r="B14" s="154" t="s">
        <v>533</v>
      </c>
      <c r="C14" s="155">
        <v>1.70709176E8</v>
      </c>
      <c r="D14" s="156"/>
      <c r="E14" s="156">
        <v>5.4393942E7</v>
      </c>
      <c r="F14" s="156">
        <v>1.39160296E8</v>
      </c>
      <c r="G14" s="156">
        <f t="shared" si="0"/>
        <v>1.93554238E8</v>
      </c>
      <c r="H14" s="156"/>
      <c r="I14" s="156">
        <v>3.4673884E7</v>
      </c>
      <c r="J14" s="156">
        <v>1.32610536E8</v>
      </c>
      <c r="K14" s="156">
        <f t="shared" si="1"/>
        <v>1.6728442E8</v>
      </c>
      <c r="L14" s="157">
        <f t="shared" si="2"/>
        <v>0.8642767098698195</v>
      </c>
    </row>
    <row r="15" spans="1:12" ht="15">
      <c r="A15" s="103" t="s">
        <v>534</v>
      </c>
      <c r="B15" s="154" t="s">
        <v>535</v>
      </c>
      <c r="C15" s="155">
        <v>1.713534E7</v>
      </c>
      <c r="D15" s="156"/>
      <c r="E15" s="156">
        <v>1.2504E7</v>
      </c>
      <c r="F15" s="156">
        <v>4631340.0</v>
      </c>
      <c r="G15" s="156">
        <f t="shared" si="0"/>
        <v>1.713534E7</v>
      </c>
      <c r="H15" s="156"/>
      <c r="I15" s="156">
        <v>1.21776E7</v>
      </c>
      <c r="J15" s="156">
        <v>1362207.0</v>
      </c>
      <c r="K15" s="156">
        <f t="shared" si="1"/>
        <v>1.3539807E7</v>
      </c>
      <c r="L15" s="157">
        <f t="shared" si="2"/>
        <v>0.7901685639152769</v>
      </c>
    </row>
    <row r="16" spans="1:12" ht="15">
      <c r="A16" s="103" t="s">
        <v>536</v>
      </c>
      <c r="B16" s="154" t="s">
        <v>537</v>
      </c>
      <c r="C16" s="155">
        <v>2.26027392E8</v>
      </c>
      <c r="D16" s="156"/>
      <c r="E16" s="156"/>
      <c r="F16" s="156">
        <v>2.36291323E8</v>
      </c>
      <c r="G16" s="156">
        <f t="shared" si="0"/>
        <v>2.36291323E8</v>
      </c>
      <c r="H16" s="156"/>
      <c r="I16" s="156"/>
      <c r="J16" s="156">
        <v>2.22525086E8</v>
      </c>
      <c r="K16" s="156">
        <f t="shared" si="1"/>
        <v>2.22525086E8</v>
      </c>
      <c r="L16" s="157">
        <f t="shared" si="2"/>
        <v>0.9417404040689213</v>
      </c>
    </row>
    <row r="17" spans="1:12" ht="15">
      <c r="A17" s="103" t="s">
        <v>538</v>
      </c>
      <c r="B17" s="154" t="s">
        <v>539</v>
      </c>
      <c r="C17" s="155">
        <v>1.4686863E7</v>
      </c>
      <c r="D17" s="156"/>
      <c r="E17" s="156"/>
      <c r="F17" s="156">
        <v>1.4686863E7</v>
      </c>
      <c r="G17" s="156">
        <f t="shared" si="0"/>
        <v>1.4686863E7</v>
      </c>
      <c r="H17" s="156"/>
      <c r="I17" s="156"/>
      <c r="J17" s="156">
        <v>1.0636109E7</v>
      </c>
      <c r="K17" s="156">
        <f t="shared" si="1"/>
        <v>1.0636109E7</v>
      </c>
      <c r="L17" s="157">
        <f t="shared" si="2"/>
        <v>0.7241920211279972</v>
      </c>
    </row>
    <row r="18" spans="1:12" ht="15">
      <c r="A18" s="103" t="s">
        <v>540</v>
      </c>
      <c r="B18" s="154" t="s">
        <v>541</v>
      </c>
      <c r="C18" s="155">
        <v>3.46492515E8</v>
      </c>
      <c r="D18" s="156">
        <v>2.9125673E7</v>
      </c>
      <c r="E18" s="156">
        <v>2.21072952E8</v>
      </c>
      <c r="F18" s="156">
        <v>1.23083634E8</v>
      </c>
      <c r="G18" s="156">
        <f t="shared" si="0"/>
        <v>3.73282259E8</v>
      </c>
      <c r="H18" s="156">
        <v>2.9125673E7</v>
      </c>
      <c r="I18" s="156">
        <v>1.05904091E8</v>
      </c>
      <c r="J18" s="156">
        <v>1.15930533E8</v>
      </c>
      <c r="K18" s="156">
        <f t="shared" si="1"/>
        <v>2.50960297E8</v>
      </c>
      <c r="L18" s="157">
        <f t="shared" si="2"/>
        <v>0.6723070570573245</v>
      </c>
    </row>
    <row r="19" spans="1:12" ht="15">
      <c r="A19" s="103" t="s">
        <v>101</v>
      </c>
      <c r="B19" s="154" t="s">
        <v>542</v>
      </c>
      <c r="C19" s="155">
        <v>2.321408821425E10</v>
      </c>
      <c r="D19" s="156">
        <v>1.2721714416E9</v>
      </c>
      <c r="E19" s="156">
        <v>1.2878395266650002E10</v>
      </c>
      <c r="F19" s="156">
        <v>8.438599784E9</v>
      </c>
      <c r="G19" s="156">
        <f t="shared" si="0"/>
        <v>2.258916649225E10</v>
      </c>
      <c r="H19" s="156">
        <v>5.89077161E8</v>
      </c>
      <c r="I19" s="156">
        <v>1.1171441880999998E10</v>
      </c>
      <c r="J19" s="156">
        <v>7.952263732E9</v>
      </c>
      <c r="K19" s="156">
        <f t="shared" si="1"/>
        <v>1.9712782774E10</v>
      </c>
      <c r="L19" s="157">
        <f t="shared" si="2"/>
        <v>0.8726653451672578</v>
      </c>
    </row>
    <row r="20" spans="1:12" ht="15">
      <c r="A20" s="103" t="s">
        <v>119</v>
      </c>
      <c r="B20" s="154" t="s">
        <v>543</v>
      </c>
      <c r="C20" s="155">
        <v>8.772338046E8</v>
      </c>
      <c r="D20" s="156"/>
      <c r="E20" s="156">
        <v>8.701689056E8</v>
      </c>
      <c r="F20" s="156">
        <v>4435648.0</v>
      </c>
      <c r="G20" s="156">
        <f t="shared" si="0"/>
        <v>8.746045536E8</v>
      </c>
      <c r="H20" s="156"/>
      <c r="I20" s="156">
        <v>1.42567244E8</v>
      </c>
      <c r="J20" s="156">
        <v>3958133.0</v>
      </c>
      <c r="K20" s="156">
        <f t="shared" si="1"/>
        <v>1.46525377E8</v>
      </c>
      <c r="L20" s="157">
        <f t="shared" si="2"/>
        <v>0.16753328849807625</v>
      </c>
    </row>
    <row r="21" spans="1:12" ht="15">
      <c r="A21" s="103" t="s">
        <v>123</v>
      </c>
      <c r="B21" s="154" t="s">
        <v>544</v>
      </c>
      <c r="C21" s="158">
        <v>3.8021059982E9</v>
      </c>
      <c r="D21" s="156"/>
      <c r="E21" s="156">
        <v>4.116823469E9</v>
      </c>
      <c r="F21" s="156">
        <v>1.14762347E8</v>
      </c>
      <c r="G21" s="156">
        <f t="shared" si="0"/>
        <v>4.231585816E9</v>
      </c>
      <c r="H21" s="156"/>
      <c r="I21" s="156">
        <v>3.596561861E9</v>
      </c>
      <c r="J21" s="156">
        <v>9.7744766E7</v>
      </c>
      <c r="K21" s="156">
        <f t="shared" si="1"/>
        <v>3.694306627E9</v>
      </c>
      <c r="L21" s="157">
        <f t="shared" si="2"/>
        <v>0.8730312435190373</v>
      </c>
    </row>
    <row r="22" spans="1:12" ht="15">
      <c r="A22" s="103" t="s">
        <v>545</v>
      </c>
      <c r="B22" s="154" t="s">
        <v>546</v>
      </c>
      <c r="C22" s="158">
        <v>1.141710348E9</v>
      </c>
      <c r="D22" s="156">
        <v>2700000.0</v>
      </c>
      <c r="E22" s="156">
        <v>1.090588004E9</v>
      </c>
      <c r="F22" s="156">
        <v>7.0586417E7</v>
      </c>
      <c r="G22" s="156">
        <f t="shared" si="0"/>
        <v>1.163874421E9</v>
      </c>
      <c r="H22" s="156">
        <v>1331704.0</v>
      </c>
      <c r="I22" s="156">
        <v>9.71604088E8</v>
      </c>
      <c r="J22" s="156">
        <v>6.4979189E7</v>
      </c>
      <c r="K22" s="156">
        <f t="shared" si="1"/>
        <v>1.037914981E9</v>
      </c>
      <c r="L22" s="157">
        <f t="shared" si="2"/>
        <v>0.8917757468268993</v>
      </c>
    </row>
    <row r="23" spans="1:12" ht="15">
      <c r="A23" s="103" t="s">
        <v>547</v>
      </c>
      <c r="B23" s="154" t="s">
        <v>548</v>
      </c>
      <c r="C23" s="158">
        <v>4196264.0</v>
      </c>
      <c r="D23" s="156"/>
      <c r="E23" s="156"/>
      <c r="F23" s="156">
        <v>1.7922164E7</v>
      </c>
      <c r="G23" s="156">
        <f t="shared" si="0"/>
        <v>1.7922164E7</v>
      </c>
      <c r="H23" s="156"/>
      <c r="I23" s="156"/>
      <c r="J23" s="156">
        <v>1.3304378E7</v>
      </c>
      <c r="K23" s="156">
        <f t="shared" si="1"/>
        <v>1.3304378E7</v>
      </c>
      <c r="L23" s="157">
        <f t="shared" si="2"/>
        <v>0.7423421635914056</v>
      </c>
    </row>
    <row r="24" spans="1:12" ht="15">
      <c r="A24" s="103" t="s">
        <v>549</v>
      </c>
      <c r="B24" s="154" t="s">
        <v>550</v>
      </c>
      <c r="C24" s="158">
        <v>1.525105066E9</v>
      </c>
      <c r="D24" s="156">
        <v>7194917.0</v>
      </c>
      <c r="E24" s="156">
        <v>1.443080713E9</v>
      </c>
      <c r="F24" s="156">
        <v>1.15747546E8</v>
      </c>
      <c r="G24" s="156">
        <f t="shared" si="0"/>
        <v>1.566023176E9</v>
      </c>
      <c r="H24" s="156">
        <v>4692088.0</v>
      </c>
      <c r="I24" s="156">
        <v>1.094155953E9</v>
      </c>
      <c r="J24" s="156">
        <v>9.3365725E7</v>
      </c>
      <c r="K24" s="156">
        <f t="shared" si="1"/>
        <v>1.192213766E9</v>
      </c>
      <c r="L24" s="157">
        <f t="shared" si="2"/>
        <v>0.7613002056873774</v>
      </c>
    </row>
    <row r="25" spans="1:12" ht="15">
      <c r="A25" s="103" t="s">
        <v>551</v>
      </c>
      <c r="B25" s="154" t="s">
        <v>552</v>
      </c>
      <c r="C25" s="158">
        <v>9826696.0</v>
      </c>
      <c r="D25" s="156"/>
      <c r="E25" s="156">
        <v>2200000.0</v>
      </c>
      <c r="F25" s="156">
        <v>1.5856696E7</v>
      </c>
      <c r="G25" s="156">
        <f t="shared" si="0"/>
        <v>1.8056696E7</v>
      </c>
      <c r="H25" s="156"/>
      <c r="I25" s="156">
        <v>1860557.0</v>
      </c>
      <c r="J25" s="156">
        <v>1.5041208E7</v>
      </c>
      <c r="K25" s="156">
        <f t="shared" si="1"/>
        <v>1.6901765E7</v>
      </c>
      <c r="L25" s="157">
        <f t="shared" si="2"/>
        <v>0.9360386307661158</v>
      </c>
    </row>
    <row r="26" spans="1:12" ht="15">
      <c r="A26" s="159" t="s">
        <v>553</v>
      </c>
      <c r="B26" s="160" t="s">
        <v>554</v>
      </c>
      <c r="C26" s="158">
        <v>3.345381143E9</v>
      </c>
      <c r="D26" s="156">
        <v>2.14937204E8</v>
      </c>
      <c r="E26" s="156">
        <v>3.120750807E9</v>
      </c>
      <c r="F26" s="156">
        <v>2.7089925E7</v>
      </c>
      <c r="G26" s="156">
        <f t="shared" si="0"/>
        <v>3.362777936E9</v>
      </c>
      <c r="H26" s="156">
        <v>1.20268894E8</v>
      </c>
      <c r="I26" s="156">
        <v>2.957987025E9</v>
      </c>
      <c r="J26" s="156">
        <v>2.6113203E7</v>
      </c>
      <c r="K26" s="156">
        <f t="shared" si="1"/>
        <v>3.104369122E9</v>
      </c>
      <c r="L26" s="157">
        <f t="shared" si="2"/>
        <v>0.9231561468173021</v>
      </c>
    </row>
    <row r="27" spans="1:12" ht="15">
      <c r="A27" s="159" t="s">
        <v>555</v>
      </c>
      <c r="B27" s="160" t="s">
        <v>556</v>
      </c>
      <c r="C27" s="158">
        <v>2.861963942E9</v>
      </c>
      <c r="D27" s="156">
        <v>3.81644489E8</v>
      </c>
      <c r="E27" s="156">
        <v>1.805845912E9</v>
      </c>
      <c r="F27" s="156">
        <v>7.30124126E8</v>
      </c>
      <c r="G27" s="156">
        <f t="shared" si="0"/>
        <v>2.917614527E9</v>
      </c>
      <c r="H27" s="156">
        <v>2.58371927E8</v>
      </c>
      <c r="I27" s="156">
        <v>1.413390511E9</v>
      </c>
      <c r="J27" s="156">
        <v>6.7420519E8</v>
      </c>
      <c r="K27" s="156">
        <f t="shared" si="1"/>
        <v>2.345967628E9</v>
      </c>
      <c r="L27" s="157">
        <f t="shared" si="2"/>
        <v>0.8040704508049634</v>
      </c>
    </row>
    <row r="28" spans="1:12" ht="15">
      <c r="A28" s="159" t="s">
        <v>557</v>
      </c>
      <c r="B28" s="160" t="s">
        <v>558</v>
      </c>
      <c r="C28" s="158">
        <v>2.91907282E8</v>
      </c>
      <c r="D28" s="156">
        <v>3159646.0</v>
      </c>
      <c r="E28" s="156">
        <v>2.36864819E8</v>
      </c>
      <c r="F28" s="156">
        <v>6.6408717E7</v>
      </c>
      <c r="G28" s="156">
        <f t="shared" si="0"/>
        <v>3.06433182E8</v>
      </c>
      <c r="H28" s="156">
        <v>1028644.0</v>
      </c>
      <c r="I28" s="156">
        <v>9.9000408E7</v>
      </c>
      <c r="J28" s="156">
        <v>3.9390319E7</v>
      </c>
      <c r="K28" s="156">
        <f t="shared" si="1"/>
        <v>1.39419371E8</v>
      </c>
      <c r="L28" s="157">
        <f t="shared" si="2"/>
        <v>0.45497478468242386</v>
      </c>
    </row>
    <row r="29" spans="1:12" ht="15">
      <c r="A29" s="159" t="s">
        <v>559</v>
      </c>
      <c r="B29" s="160" t="s">
        <v>560</v>
      </c>
      <c r="C29" s="158">
        <v>1.10432987524E10</v>
      </c>
      <c r="D29" s="156">
        <v>9.34503305E8</v>
      </c>
      <c r="E29" s="156">
        <v>9.9316193128E9</v>
      </c>
      <c r="F29" s="156">
        <v>7.18873783E8</v>
      </c>
      <c r="G29" s="156">
        <f t="shared" si="0"/>
        <v>1.15849964008E10</v>
      </c>
      <c r="H29" s="156">
        <v>5.52903946E8</v>
      </c>
      <c r="I29" s="156">
        <v>9.351369323E9</v>
      </c>
      <c r="J29" s="156">
        <v>6.40464365E8</v>
      </c>
      <c r="K29" s="156">
        <f t="shared" si="1"/>
        <v>1.0544737634E10</v>
      </c>
      <c r="L29" s="157">
        <f t="shared" si="2"/>
        <v>0.9102063798027452</v>
      </c>
    </row>
    <row r="30" spans="1:12" ht="15">
      <c r="A30" s="161" t="s">
        <v>561</v>
      </c>
      <c r="B30" s="162" t="s">
        <v>562</v>
      </c>
      <c r="C30" s="158">
        <v>8.070801002235001E9</v>
      </c>
      <c r="D30" s="158">
        <v>5.52232405E8</v>
      </c>
      <c r="E30" s="158">
        <v>8.523629342434999E9</v>
      </c>
      <c r="F30" s="158">
        <v>3.62781779E8</v>
      </c>
      <c r="G30" s="158">
        <f t="shared" si="0"/>
        <v>9.438643526435E9</v>
      </c>
      <c r="H30" s="158">
        <v>3.68770426E8</v>
      </c>
      <c r="I30" s="158">
        <v>7.140062502E9</v>
      </c>
      <c r="J30" s="158">
        <v>2.71273365E8</v>
      </c>
      <c r="K30" s="158">
        <f t="shared" si="1"/>
        <v>7.780106293E9</v>
      </c>
      <c r="L30" s="163">
        <f t="shared" si="2"/>
        <v>0.8242822468302886</v>
      </c>
    </row>
    <row r="31" spans="1:12" ht="15">
      <c r="A31" s="159" t="s">
        <v>563</v>
      </c>
      <c r="B31" s="160" t="s">
        <v>564</v>
      </c>
      <c r="C31" s="158">
        <v>3.9407086E8</v>
      </c>
      <c r="D31" s="156">
        <v>3.9393619E7</v>
      </c>
      <c r="E31" s="156">
        <v>1.5901862E8</v>
      </c>
      <c r="F31" s="156">
        <v>1.99174779E8</v>
      </c>
      <c r="G31" s="156">
        <f t="shared" si="0"/>
        <v>3.97587018E8</v>
      </c>
      <c r="H31" s="156">
        <v>3.7192023E7</v>
      </c>
      <c r="I31" s="156">
        <v>1.36805164E8</v>
      </c>
      <c r="J31" s="156">
        <v>1.85924933E8</v>
      </c>
      <c r="K31" s="156">
        <f t="shared" si="1"/>
        <v>3.5992212E8</v>
      </c>
      <c r="L31" s="157">
        <f t="shared" si="2"/>
        <v>0.9052662780855687</v>
      </c>
    </row>
    <row r="32" spans="1:12" ht="15">
      <c r="A32" s="159" t="s">
        <v>565</v>
      </c>
      <c r="B32" s="160" t="s">
        <v>566</v>
      </c>
      <c r="C32" s="158">
        <v>7.168230068E8</v>
      </c>
      <c r="D32" s="156">
        <v>1.772917116E8</v>
      </c>
      <c r="E32" s="156">
        <v>5.311610071999999E8</v>
      </c>
      <c r="F32" s="156">
        <v>1.16567108E8</v>
      </c>
      <c r="G32" s="156">
        <f t="shared" si="0"/>
        <v>8.250198268E8</v>
      </c>
      <c r="H32" s="156">
        <v>1.34561297E8</v>
      </c>
      <c r="I32" s="156">
        <v>3.16726278E8</v>
      </c>
      <c r="J32" s="156">
        <v>7.7388026E7</v>
      </c>
      <c r="K32" s="156">
        <f t="shared" si="1"/>
        <v>5.28675601E8</v>
      </c>
      <c r="L32" s="157">
        <f t="shared" si="2"/>
        <v>0.6408035102023806</v>
      </c>
    </row>
    <row r="33" spans="1:12" ht="15">
      <c r="A33" s="159" t="s">
        <v>567</v>
      </c>
      <c r="B33" s="162" t="s">
        <v>568</v>
      </c>
      <c r="C33" s="158">
        <v>3.1882949802E9</v>
      </c>
      <c r="D33" s="156">
        <v>1.587312016E9</v>
      </c>
      <c r="E33" s="156">
        <v>1.4849720792E9</v>
      </c>
      <c r="F33" s="156">
        <v>1.17617237E8</v>
      </c>
      <c r="G33" s="156">
        <f t="shared" si="0"/>
        <v>3.1899013322E9</v>
      </c>
      <c r="H33" s="156">
        <v>7296454.0</v>
      </c>
      <c r="I33" s="158">
        <v>1.172274429E9</v>
      </c>
      <c r="J33" s="156">
        <v>9.0366522E7</v>
      </c>
      <c r="K33" s="156">
        <f t="shared" si="1"/>
        <v>1.269937405E9</v>
      </c>
      <c r="L33" s="157">
        <f t="shared" si="2"/>
        <v>0.3981118137356788</v>
      </c>
    </row>
    <row r="34" spans="1:12" ht="15">
      <c r="A34" s="159" t="s">
        <v>569</v>
      </c>
      <c r="B34" s="160" t="s">
        <v>570</v>
      </c>
      <c r="C34" s="158">
        <v>7.024036948969999E9</v>
      </c>
      <c r="D34" s="156">
        <v>5.790042973674998E9</v>
      </c>
      <c r="E34" s="156">
        <v>1.212459205295E9</v>
      </c>
      <c r="F34" s="156">
        <v>2.12981304E8</v>
      </c>
      <c r="G34" s="156">
        <f t="shared" si="0"/>
        <v>7.215483482969998E9</v>
      </c>
      <c r="H34" s="156">
        <v>1.100848053E9</v>
      </c>
      <c r="I34" s="156">
        <v>7.44809256E8</v>
      </c>
      <c r="J34" s="156">
        <v>1.73684805E8</v>
      </c>
      <c r="K34" s="156">
        <f t="shared" si="1"/>
        <v>2.019342114E9</v>
      </c>
      <c r="L34" s="157">
        <f t="shared" si="2"/>
        <v>0.2798623430801354</v>
      </c>
    </row>
    <row r="35" spans="1:12" ht="15">
      <c r="A35" s="159" t="s">
        <v>571</v>
      </c>
      <c r="B35" s="160" t="s">
        <v>572</v>
      </c>
      <c r="C35" s="158">
        <v>4.93471096E8</v>
      </c>
      <c r="D35" s="156">
        <v>3.24632283E8</v>
      </c>
      <c r="E35" s="156">
        <v>1.28855902E8</v>
      </c>
      <c r="F35" s="156">
        <v>9.0238445E7</v>
      </c>
      <c r="G35" s="156">
        <f t="shared" si="0"/>
        <v>5.4372663E8</v>
      </c>
      <c r="H35" s="156">
        <v>1.51191725E8</v>
      </c>
      <c r="I35" s="156">
        <v>7.8303803E7</v>
      </c>
      <c r="J35" s="156">
        <v>8.3968438E7</v>
      </c>
      <c r="K35" s="156">
        <f t="shared" si="1"/>
        <v>3.13463966E8</v>
      </c>
      <c r="L35" s="157">
        <f t="shared" si="2"/>
        <v>0.5765102327248529</v>
      </c>
    </row>
    <row r="36" spans="1:12" ht="15">
      <c r="A36" s="159" t="s">
        <v>573</v>
      </c>
      <c r="B36" s="160" t="s">
        <v>574</v>
      </c>
      <c r="C36" s="158">
        <v>3.7292268042E9</v>
      </c>
      <c r="D36" s="156">
        <v>3.4885784276E9</v>
      </c>
      <c r="E36" s="156">
        <v>8.50510296E7</v>
      </c>
      <c r="F36" s="156">
        <v>1.53716966E8</v>
      </c>
      <c r="G36" s="156">
        <f t="shared" si="0"/>
        <v>3.7273464232E9</v>
      </c>
      <c r="H36" s="156">
        <v>2.618251072E9</v>
      </c>
      <c r="I36" s="156">
        <v>3.6538832E7</v>
      </c>
      <c r="J36" s="156">
        <v>9.8943614E7</v>
      </c>
      <c r="K36" s="156">
        <f t="shared" si="1"/>
        <v>2.753733518E9</v>
      </c>
      <c r="L36" s="157">
        <f t="shared" si="2"/>
        <v>0.7387919461577349</v>
      </c>
    </row>
    <row r="37" spans="1:12" ht="15">
      <c r="A37" s="159" t="s">
        <v>575</v>
      </c>
      <c r="B37" s="160" t="s">
        <v>576</v>
      </c>
      <c r="C37" s="158">
        <v>6.3631546E7</v>
      </c>
      <c r="D37" s="156"/>
      <c r="E37" s="156">
        <v>6.3631546E7</v>
      </c>
      <c r="F37" s="156"/>
      <c r="G37" s="156">
        <f t="shared" si="0"/>
        <v>6.3631546E7</v>
      </c>
      <c r="H37" s="156"/>
      <c r="I37" s="156">
        <v>5.7085058E7</v>
      </c>
      <c r="J37" s="156"/>
      <c r="K37" s="156">
        <f t="shared" si="1"/>
        <v>5.7085058E7</v>
      </c>
      <c r="L37" s="157">
        <f t="shared" si="2"/>
        <v>0.8971188284502785</v>
      </c>
    </row>
    <row r="38" spans="1:12" ht="15" hidden="1">
      <c r="A38" s="164"/>
      <c r="B38" s="165"/>
      <c r="C38" s="166"/>
      <c r="D38" s="167"/>
      <c r="E38" s="167"/>
      <c r="F38" s="168"/>
      <c r="G38" s="167"/>
      <c r="H38" s="168"/>
      <c r="I38" s="167"/>
      <c r="J38" s="168"/>
      <c r="K38" s="167"/>
      <c r="L38" s="169"/>
    </row>
    <row r="39" spans="1:12" ht="15">
      <c r="A39" s="170" t="s">
        <v>577</v>
      </c>
      <c r="B39" s="171"/>
      <c r="C39" s="172">
        <f>SUM(C6:C38)</f>
        <v>7.4825841900855E10</v>
      </c>
      <c r="D39" s="173">
        <f t="shared" si="3" ref="D39:K39">SUM(D6:D38)</f>
        <v>1.4804920111474998E10</v>
      </c>
      <c r="E39" s="173">
        <f>SUM(E6:E38)</f>
        <v>5.029340548277999E10</v>
      </c>
      <c r="F39" s="173">
        <f t="shared" si="3"/>
        <v>1.2091338227E10</v>
      </c>
      <c r="G39" s="172">
        <f>SUM(G6:G37)</f>
        <v>7.718966382125499E10</v>
      </c>
      <c r="H39" s="172">
        <f t="shared" si="3"/>
        <v>5.974911087E9</v>
      </c>
      <c r="I39" s="172">
        <f t="shared" si="3"/>
        <v>4.2798140183E10</v>
      </c>
      <c r="J39" s="172">
        <f t="shared" si="3"/>
        <v>1.1085444382E10</v>
      </c>
      <c r="K39" s="172">
        <f t="shared" si="3"/>
        <v>5.9858495652E10</v>
      </c>
      <c r="L39" s="174">
        <f t="shared" si="2"/>
        <v>0.7754729414369769</v>
      </c>
    </row>
    <row r="40" s="114" customFormat="1" ht="15"/>
    <row r="41" s="114" customFormat="1" ht="15"/>
    <row r="42" spans="3:11" s="114" customFormat="1" ht="15">
      <c r="C42" s="119"/>
      <c r="D42" s="119"/>
      <c r="E42" s="119"/>
      <c r="F42" s="119"/>
      <c r="G42" s="119"/>
      <c r="H42" s="119"/>
      <c r="I42" s="119"/>
      <c r="J42" s="119"/>
      <c r="K42" s="119"/>
    </row>
    <row r="43" spans="9:9" s="114" customFormat="1" ht="15">
      <c r="I43" s="119"/>
    </row>
    <row r="44" spans="5:7" s="114" customFormat="1" ht="15">
      <c r="E44" s="175"/>
      <c r="F44" s="175"/>
      <c r="G44" s="175"/>
    </row>
    <row r="45" spans="5:7" s="114" customFormat="1" ht="15">
      <c r="E45" s="119"/>
      <c r="F45" s="119"/>
      <c r="G45" s="119"/>
    </row>
  </sheetData>
  <mergeCells count="7">
    <mergeCell ref="A39:B39"/>
    <mergeCell ref="A4:B5"/>
    <mergeCell ref="C4:C5"/>
    <mergeCell ref="D4:G4"/>
    <mergeCell ref="H4:K4"/>
    <mergeCell ref="L4:L5"/>
    <mergeCell ref="A38:B38"/>
  </mergeCells>
  <pageMargins left="0.7086614173228347" right="0.7086614173228347" top="0.7480314960629921" bottom="0.7480314960629921" header="0.31496062992125984" footer="0.31496062992125984"/>
  <pageSetup fitToHeight="0" orientation="landscape" paperSize="9" scale="52" r:id="rId5"/>
  <drawing r:id="rId1"/>
  <legacyDrawing r:id="rId4"/>
  <oleObjects>
    <mc:AlternateContent xmlns:mc="http://schemas.openxmlformats.org/markup-compatibility/2006">
      <mc:Choice Requires="x14">
        <oleObject progId="PBrush" shapeId="3073" r:id="rId2">
          <objectPr defaultSize="0" autoPict="0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1733550</xdr:colOff>
                <xdr:row>2</xdr:row>
                <xdr:rowOff>276225</xdr:rowOff>
              </to>
            </anchor>
          </objectPr>
        </oleObject>
      </mc:Choice>
      <mc:Fallback>
        <oleObject progId="PBrush" shapeId="3073" r:id="rId2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54eeea1a-4ab3-4402-84eb-0ea1dcf04842}">
  <sheetPr>
    <pageSetUpPr fitToPage="1"/>
  </sheetPr>
  <dimension ref="A1:L94"/>
  <sheetViews>
    <sheetView workbookViewId="0" topLeftCell="C62">
      <selection pane="topLeft" activeCell="N62" sqref="N1:R1048576"/>
    </sheetView>
  </sheetViews>
  <sheetFormatPr defaultRowHeight="15"/>
  <cols>
    <col min="1" max="1" width="33.625" customWidth="1"/>
    <col min="2" max="2" width="65" bestFit="1" customWidth="1"/>
    <col min="3" max="3" width="13.625" customWidth="1"/>
    <col min="4" max="5" width="19" customWidth="1"/>
    <col min="6" max="6" width="17.625" customWidth="1"/>
    <col min="7" max="7" width="16.375" customWidth="1"/>
    <col min="8" max="8" width="18.625" customWidth="1"/>
    <col min="9" max="9" width="19.125" bestFit="1" customWidth="1"/>
    <col min="10" max="10" width="16.375" customWidth="1"/>
    <col min="11" max="11" width="14.125" bestFit="1" customWidth="1"/>
    <col min="12" max="12" width="11" customWidth="1"/>
  </cols>
  <sheetData>
    <row r="1" spans="1:2" s="88" customFormat="1" ht="14.45" customHeight="1">
      <c r="A1" s="84"/>
      <c r="B1" s="84"/>
    </row>
    <row r="2" spans="1:2" s="88" customFormat="1" ht="66" customHeight="1">
      <c r="A2" s="86"/>
      <c r="B2" s="86"/>
    </row>
    <row r="3" spans="1:12" s="88" customFormat="1" ht="15">
      <c r="A3" s="89" t="s">
        <v>578</v>
      </c>
      <c r="B3" s="90"/>
      <c r="C3" s="97" t="s">
        <v>377</v>
      </c>
      <c r="D3" s="91" t="s">
        <v>378</v>
      </c>
      <c r="E3" s="92"/>
      <c r="F3" s="92"/>
      <c r="G3" s="93"/>
      <c r="H3" s="91" t="s">
        <v>3</v>
      </c>
      <c r="I3" s="92"/>
      <c r="J3" s="92"/>
      <c r="K3" s="93"/>
      <c r="L3" s="97" t="s">
        <v>4</v>
      </c>
    </row>
    <row r="4" spans="1:12" ht="15">
      <c r="A4" s="176"/>
      <c r="B4" s="96"/>
      <c r="C4" s="177"/>
      <c r="D4" s="177" t="s">
        <v>379</v>
      </c>
      <c r="E4" s="178" t="s">
        <v>380</v>
      </c>
      <c r="F4" s="177" t="s">
        <v>381</v>
      </c>
      <c r="G4" s="179" t="s">
        <v>7</v>
      </c>
      <c r="H4" s="177" t="s">
        <v>379</v>
      </c>
      <c r="I4" s="178" t="s">
        <v>380</v>
      </c>
      <c r="J4" s="177" t="s">
        <v>381</v>
      </c>
      <c r="K4" s="180" t="s">
        <v>7</v>
      </c>
      <c r="L4" s="177"/>
    </row>
    <row r="5" spans="1:12" ht="28.5" customHeight="1">
      <c r="A5" s="94"/>
      <c r="B5" s="95"/>
      <c r="C5" s="177"/>
      <c r="D5" s="177"/>
      <c r="E5" s="178"/>
      <c r="F5" s="177"/>
      <c r="G5" s="179"/>
      <c r="H5" s="177"/>
      <c r="I5" s="178"/>
      <c r="J5" s="177"/>
      <c r="K5" s="180"/>
      <c r="L5" s="177"/>
    </row>
    <row r="6" spans="1:12" ht="15">
      <c r="A6" s="181" t="s">
        <v>579</v>
      </c>
      <c r="B6" s="154" t="s">
        <v>580</v>
      </c>
      <c r="C6" s="182">
        <v>5.885427677E9</v>
      </c>
      <c r="D6" s="183"/>
      <c r="E6" s="183">
        <v>5.714358105E9</v>
      </c>
      <c r="F6" s="183">
        <v>3.16861707E8</v>
      </c>
      <c r="G6" s="183">
        <f t="shared" si="0" ref="G6:G73">+D6+E6+F6</f>
        <v>6.031219812E9</v>
      </c>
      <c r="H6" s="183"/>
      <c r="I6" s="183">
        <v>5.482306214E9</v>
      </c>
      <c r="J6" s="183">
        <v>2.84575938E8</v>
      </c>
      <c r="K6" s="183">
        <f>+H6+I6+J6</f>
        <v>5.766882152E9</v>
      </c>
      <c r="L6" s="184">
        <f>+K6/G6</f>
        <v>0.9561717748250427</v>
      </c>
    </row>
    <row r="7" spans="1:12" ht="15">
      <c r="A7" s="185"/>
      <c r="B7" s="154" t="s">
        <v>581</v>
      </c>
      <c r="C7" s="182">
        <v>3.60077421E9</v>
      </c>
      <c r="D7" s="183">
        <v>4.23190932E8</v>
      </c>
      <c r="E7" s="183">
        <v>1.80542305E8</v>
      </c>
      <c r="F7" s="183">
        <v>2.446370366E9</v>
      </c>
      <c r="G7" s="183">
        <f t="shared" si="0"/>
        <v>3.050103603E9</v>
      </c>
      <c r="H7" s="183">
        <v>1.05678399E8</v>
      </c>
      <c r="I7" s="183">
        <v>1.29766393E8</v>
      </c>
      <c r="J7" s="183">
        <v>2.145499327E9</v>
      </c>
      <c r="K7" s="183">
        <f t="shared" si="1" ref="K7:K16">+H7+I7+J7</f>
        <v>2.380944119E9</v>
      </c>
      <c r="L7" s="184">
        <f t="shared" si="2" ref="L7:L71">+K7/G7</f>
        <v>0.7806109001209557</v>
      </c>
    </row>
    <row r="8" spans="1:12" ht="15">
      <c r="A8" s="185"/>
      <c r="B8" s="154" t="s">
        <v>582</v>
      </c>
      <c r="C8" s="182">
        <v>1.523042863E9</v>
      </c>
      <c r="D8" s="183">
        <v>7194917.0</v>
      </c>
      <c r="E8" s="183">
        <v>1.443080713E9</v>
      </c>
      <c r="F8" s="183">
        <v>1.13911027E8</v>
      </c>
      <c r="G8" s="183">
        <f t="shared" si="0"/>
        <v>1.564186657E9</v>
      </c>
      <c r="H8" s="183">
        <v>4692088.0</v>
      </c>
      <c r="I8" s="183">
        <v>1.094155953E9</v>
      </c>
      <c r="J8" s="183">
        <v>9.2085538E7</v>
      </c>
      <c r="K8" s="183">
        <f t="shared" si="1"/>
        <v>1.190933579E9</v>
      </c>
      <c r="L8" s="184">
        <f t="shared" si="2"/>
        <v>0.7613756156724459</v>
      </c>
    </row>
    <row r="9" spans="1:12" ht="15">
      <c r="A9" s="185"/>
      <c r="B9" s="154" t="s">
        <v>583</v>
      </c>
      <c r="C9" s="182">
        <v>2.1435648E7</v>
      </c>
      <c r="D9" s="183"/>
      <c r="E9" s="183">
        <v>1.6934354E7</v>
      </c>
      <c r="F9" s="183">
        <v>4632109.0</v>
      </c>
      <c r="G9" s="183">
        <f t="shared" si="0"/>
        <v>2.1566463E7</v>
      </c>
      <c r="H9" s="183"/>
      <c r="I9" s="183">
        <v>1.6926387E7</v>
      </c>
      <c r="J9" s="183">
        <v>1800000.0</v>
      </c>
      <c r="K9" s="183">
        <f t="shared" si="1"/>
        <v>1.8726387E7</v>
      </c>
      <c r="L9" s="184">
        <f t="shared" si="2"/>
        <v>0.8683105338135418</v>
      </c>
    </row>
    <row r="10" spans="1:12" ht="15">
      <c r="A10" s="185"/>
      <c r="B10" t="s">
        <v>584</v>
      </c>
      <c r="C10" s="182">
        <v>8.3403528E7</v>
      </c>
      <c r="D10" s="183">
        <v>3159646.0</v>
      </c>
      <c r="E10" s="183">
        <v>4.2185515E7</v>
      </c>
      <c r="F10" s="183">
        <v>4.2528194E7</v>
      </c>
      <c r="G10" s="183">
        <f t="shared" si="0"/>
        <v>8.7873355E7</v>
      </c>
      <c r="H10" s="183">
        <v>1028644.0</v>
      </c>
      <c r="I10" s="183">
        <v>0.0</v>
      </c>
      <c r="J10" s="183">
        <v>2.8145484E7</v>
      </c>
      <c r="K10" s="183">
        <f t="shared" si="1"/>
        <v>2.9174128E7</v>
      </c>
      <c r="L10" s="184">
        <f t="shared" si="2"/>
        <v>0.3320019817156179</v>
      </c>
    </row>
    <row r="11" spans="1:12" ht="15">
      <c r="A11" s="185"/>
      <c r="B11" s="154" t="s">
        <v>585</v>
      </c>
      <c r="C11" s="182">
        <v>6.368094984E8</v>
      </c>
      <c r="D11" s="183"/>
      <c r="E11" s="183">
        <v>7.040415604E8</v>
      </c>
      <c r="F11" s="183"/>
      <c r="G11" s="183">
        <f t="shared" si="0"/>
        <v>7.040415604E8</v>
      </c>
      <c r="H11" s="183"/>
      <c r="I11" s="183">
        <v>4.57124848E8</v>
      </c>
      <c r="J11" s="183"/>
      <c r="K11" s="183">
        <f t="shared" si="1"/>
        <v>4.57124848E8</v>
      </c>
      <c r="L11" s="184">
        <f t="shared" si="2"/>
        <v>0.6492867377606023</v>
      </c>
    </row>
    <row r="12" spans="1:12" ht="15">
      <c r="A12" s="185"/>
      <c r="B12" s="154" t="s">
        <v>586</v>
      </c>
      <c r="C12" s="182">
        <v>2.9973698E8</v>
      </c>
      <c r="D12" s="183"/>
      <c r="E12" s="183">
        <v>2.3126022E8</v>
      </c>
      <c r="F12" s="183">
        <v>9.3440313E7</v>
      </c>
      <c r="G12" s="183">
        <f t="shared" si="0"/>
        <v>3.24700533E8</v>
      </c>
      <c r="H12" s="183"/>
      <c r="I12" s="183">
        <v>1.46534722E8</v>
      </c>
      <c r="J12" s="183">
        <v>7.6060109E7</v>
      </c>
      <c r="K12" s="183">
        <f t="shared" si="1"/>
        <v>2.22594831E8</v>
      </c>
      <c r="L12" s="184">
        <f t="shared" si="2"/>
        <v>0.6855388531191601</v>
      </c>
    </row>
    <row r="13" spans="1:12" ht="15">
      <c r="A13" s="185"/>
      <c r="B13" s="154" t="s">
        <v>587</v>
      </c>
      <c r="C13" s="182">
        <v>5.694359E7</v>
      </c>
      <c r="D13" s="183"/>
      <c r="E13" s="183">
        <v>1.376E7</v>
      </c>
      <c r="F13" s="183">
        <v>4.384359E7</v>
      </c>
      <c r="G13" s="183">
        <f t="shared" si="0"/>
        <v>5.760359E7</v>
      </c>
      <c r="H13" s="183"/>
      <c r="I13" s="183">
        <v>2471967.0</v>
      </c>
      <c r="J13" s="183">
        <v>4.2361994E7</v>
      </c>
      <c r="K13" s="183">
        <f t="shared" si="1"/>
        <v>4.4833961E7</v>
      </c>
      <c r="L13" s="184">
        <f t="shared" si="2"/>
        <v>0.778318868667734</v>
      </c>
    </row>
    <row r="14" spans="1:12" ht="15">
      <c r="A14" s="185"/>
      <c r="B14" s="154" t="s">
        <v>588</v>
      </c>
      <c r="C14" s="182">
        <v>7.80616621E8</v>
      </c>
      <c r="D14" s="183">
        <v>3.45479056E8</v>
      </c>
      <c r="E14" s="183">
        <v>9.5898974E7</v>
      </c>
      <c r="F14" s="183">
        <v>2.5962571E8</v>
      </c>
      <c r="G14" s="183">
        <f t="shared" si="0"/>
        <v>7.0100374E8</v>
      </c>
      <c r="H14" s="183">
        <v>2.13877942E8</v>
      </c>
      <c r="I14" s="183">
        <v>4.897009E7</v>
      </c>
      <c r="J14" s="183">
        <v>2.205278E8</v>
      </c>
      <c r="K14" s="183">
        <f t="shared" si="1"/>
        <v>4.83375832E8</v>
      </c>
      <c r="L14" s="184">
        <f t="shared" si="2"/>
        <v>0.6895481499142929</v>
      </c>
    </row>
    <row r="15" spans="1:12" ht="15">
      <c r="A15" s="185"/>
      <c r="B15" s="154" t="s">
        <v>589</v>
      </c>
      <c r="C15" s="182">
        <v>4.483192728E9</v>
      </c>
      <c r="D15" s="183"/>
      <c r="E15" s="183"/>
      <c r="F15" s="183">
        <v>4.367128728E9</v>
      </c>
      <c r="G15" s="183">
        <f t="shared" si="0"/>
        <v>4.367128728E9</v>
      </c>
      <c r="H15" s="183"/>
      <c r="I15" s="183"/>
      <c r="J15" s="183">
        <v>4.25707812E9</v>
      </c>
      <c r="K15" s="183">
        <f t="shared" si="1"/>
        <v>4.25707812E9</v>
      </c>
      <c r="L15" s="184">
        <f t="shared" si="2"/>
        <v>0.9748002372143494</v>
      </c>
    </row>
    <row r="16" spans="1:12" ht="15">
      <c r="A16" s="186"/>
      <c r="B16" s="154" t="s">
        <v>590</v>
      </c>
      <c r="C16" s="182">
        <v>1.128158906E9</v>
      </c>
      <c r="D16" s="183"/>
      <c r="E16" s="183">
        <v>6.97491234E8</v>
      </c>
      <c r="F16" s="183">
        <v>1.71716986E8</v>
      </c>
      <c r="G16" s="183">
        <f t="shared" si="0"/>
        <v>8.6920822E8</v>
      </c>
      <c r="H16" s="183"/>
      <c r="I16" s="183">
        <v>6.80153085E8</v>
      </c>
      <c r="J16" s="183">
        <v>1.67032475E8</v>
      </c>
      <c r="K16" s="183">
        <f t="shared" si="1"/>
        <v>8.4718556E8</v>
      </c>
      <c r="L16" s="184">
        <f t="shared" si="2"/>
        <v>0.9746635391920246</v>
      </c>
    </row>
    <row r="17" spans="1:12" ht="15">
      <c r="A17" s="187" t="s">
        <v>591</v>
      </c>
      <c r="B17" s="188"/>
      <c r="C17" s="189">
        <f>SUM(C6:C16)</f>
        <v>1.84995422494E10</v>
      </c>
      <c r="D17" s="189">
        <f>SUM(D6:D16)</f>
        <v>7.79024551E8</v>
      </c>
      <c r="E17" s="189">
        <f t="shared" si="3" ref="E17:F17">SUM(E6:E16)</f>
        <v>9.1395529804E9</v>
      </c>
      <c r="F17" s="189">
        <f t="shared" si="3"/>
        <v>7.86005873E9</v>
      </c>
      <c r="G17" s="189">
        <f>SUM(G6:G16)</f>
        <v>1.77786362614E10</v>
      </c>
      <c r="H17" s="189">
        <f t="shared" si="4" ref="H17:J17">SUM(H6:H16)</f>
        <v>3.25277073E8</v>
      </c>
      <c r="I17" s="189">
        <f t="shared" si="4"/>
        <v>8.058409659E9</v>
      </c>
      <c r="J17" s="189">
        <f t="shared" si="4"/>
        <v>7.315166785E9</v>
      </c>
      <c r="K17" s="189">
        <f>SUM(K6:K16)</f>
        <v>1.5698853517E10</v>
      </c>
      <c r="L17" s="190">
        <f t="shared" si="2"/>
        <v>0.8830178696599181</v>
      </c>
    </row>
    <row r="18" spans="1:12" ht="15">
      <c r="A18" s="181" t="s">
        <v>592</v>
      </c>
      <c r="B18" s="154" t="s">
        <v>593</v>
      </c>
      <c r="C18" s="182">
        <v>1.036791361E9</v>
      </c>
      <c r="D18" s="183">
        <v>2700000.0</v>
      </c>
      <c r="E18" s="183">
        <v>1.001952687E9</v>
      </c>
      <c r="F18" s="183">
        <v>7.0106417E7</v>
      </c>
      <c r="G18" s="183">
        <f t="shared" si="0"/>
        <v>1.074759104E9</v>
      </c>
      <c r="H18" s="183">
        <v>1331704.0</v>
      </c>
      <c r="I18" s="183">
        <v>9.62919935E8</v>
      </c>
      <c r="J18" s="183">
        <v>6.4979189E7</v>
      </c>
      <c r="K18" s="183">
        <f t="shared" si="5" ref="K18:K80">+H18+I18+J18</f>
        <v>1.029230828E9</v>
      </c>
      <c r="L18" s="184">
        <f t="shared" si="2"/>
        <v>0.957638622617334</v>
      </c>
    </row>
    <row r="19" spans="1:12" ht="15">
      <c r="A19" s="185"/>
      <c r="B19" s="154" t="s">
        <v>594</v>
      </c>
      <c r="C19" s="182">
        <v>2.6014627E7</v>
      </c>
      <c r="D19" s="183"/>
      <c r="E19" s="183">
        <v>2.5929412E7</v>
      </c>
      <c r="F19" s="183"/>
      <c r="G19" s="183">
        <f t="shared" si="0"/>
        <v>2.5929412E7</v>
      </c>
      <c r="H19" s="183"/>
      <c r="I19" s="183">
        <v>2.5659921E7</v>
      </c>
      <c r="J19" s="183"/>
      <c r="K19" s="183">
        <f t="shared" si="5"/>
        <v>2.5659921E7</v>
      </c>
      <c r="L19" s="184">
        <f t="shared" si="2"/>
        <v>0.9896067446496666</v>
      </c>
    </row>
    <row r="20" spans="1:12" ht="15">
      <c r="A20" s="186"/>
      <c r="B20" s="154" t="s">
        <v>595</v>
      </c>
      <c r="C20" s="182">
        <v>9.9561739E7</v>
      </c>
      <c r="D20" s="183"/>
      <c r="E20" s="183">
        <v>8.3278069E7</v>
      </c>
      <c r="F20" s="183">
        <v>480000.0</v>
      </c>
      <c r="G20" s="183">
        <f t="shared" si="0"/>
        <v>8.3758069E7</v>
      </c>
      <c r="H20" s="183"/>
      <c r="I20" s="183">
        <v>3837463.0</v>
      </c>
      <c r="J20" s="183">
        <v>0.0</v>
      </c>
      <c r="K20" s="183">
        <f t="shared" si="5"/>
        <v>3837463.0</v>
      </c>
      <c r="L20" s="184">
        <f t="shared" si="2"/>
        <v>0.045816039526890236</v>
      </c>
    </row>
    <row r="21" spans="1:12" ht="15">
      <c r="A21" s="187" t="s">
        <v>596</v>
      </c>
      <c r="B21" s="188"/>
      <c r="C21" s="191">
        <f>SUM(C18:C20)</f>
        <v>1.162367727E9</v>
      </c>
      <c r="D21" s="191">
        <f t="shared" si="6" ref="D21:J21">SUM(D18:D20)</f>
        <v>2700000.0</v>
      </c>
      <c r="E21" s="191">
        <f t="shared" si="6"/>
        <v>1.111160168E9</v>
      </c>
      <c r="F21" s="191">
        <f t="shared" si="6"/>
        <v>7.0586417E7</v>
      </c>
      <c r="G21" s="191">
        <f>SUM(G18:G20)</f>
        <v>1.184446585E9</v>
      </c>
      <c r="H21" s="191">
        <f t="shared" si="6"/>
        <v>1331704.0</v>
      </c>
      <c r="I21" s="191">
        <f t="shared" si="6"/>
        <v>9.92417319E8</v>
      </c>
      <c r="J21" s="191">
        <f t="shared" si="6"/>
        <v>6.4979189E7</v>
      </c>
      <c r="K21" s="191">
        <f>SUM(K18:K20)</f>
        <v>1.058728212E9</v>
      </c>
      <c r="L21" s="192">
        <f t="shared" si="2"/>
        <v>0.8938589763421032</v>
      </c>
    </row>
    <row r="22" spans="1:12" ht="15">
      <c r="A22" s="181" t="s">
        <v>597</v>
      </c>
      <c r="B22" s="193" t="s">
        <v>598</v>
      </c>
      <c r="C22" s="182">
        <v>2.877223212E9</v>
      </c>
      <c r="D22" s="183"/>
      <c r="E22" s="183">
        <v>2.888147427E9</v>
      </c>
      <c r="F22" s="183"/>
      <c r="G22" s="183">
        <f t="shared" si="0"/>
        <v>2.888147427E9</v>
      </c>
      <c r="H22" s="183"/>
      <c r="I22" s="183">
        <v>2.78911751E9</v>
      </c>
      <c r="J22" s="183"/>
      <c r="K22" s="183">
        <f t="shared" si="5"/>
        <v>2.78911751E9</v>
      </c>
      <c r="L22" s="184">
        <f t="shared" si="2"/>
        <v>0.9657116128926753</v>
      </c>
    </row>
    <row r="23" spans="1:12" ht="15">
      <c r="A23" s="185"/>
      <c r="B23" s="193" t="s">
        <v>599</v>
      </c>
      <c r="C23" s="182">
        <v>1.407470972E9</v>
      </c>
      <c r="D23" s="183">
        <v>2.4564303E7</v>
      </c>
      <c r="E23" s="183">
        <v>1.173586996E9</v>
      </c>
      <c r="F23" s="183">
        <v>2.11445529E8</v>
      </c>
      <c r="G23" s="183">
        <f t="shared" si="0"/>
        <v>1.409596828E9</v>
      </c>
      <c r="H23" s="183">
        <v>2.2538641E7</v>
      </c>
      <c r="I23" s="183">
        <v>9.61787303E8</v>
      </c>
      <c r="J23" s="183">
        <v>1.86724844E8</v>
      </c>
      <c r="K23" s="183">
        <f t="shared" si="5"/>
        <v>1.171050788E9</v>
      </c>
      <c r="L23" s="184">
        <f t="shared" si="2"/>
        <v>0.8307700221357195</v>
      </c>
    </row>
    <row r="24" spans="1:12" ht="15">
      <c r="A24" s="185"/>
      <c r="B24" s="193" t="s">
        <v>600</v>
      </c>
      <c r="C24" s="182">
        <v>3.94597479E8</v>
      </c>
      <c r="D24" s="183">
        <v>4.5889765E7</v>
      </c>
      <c r="E24" s="183">
        <v>9.3279717E7</v>
      </c>
      <c r="F24" s="183">
        <v>2.60882126E8</v>
      </c>
      <c r="G24" s="183">
        <f t="shared" si="0"/>
        <v>4.00051608E8</v>
      </c>
      <c r="H24" s="183">
        <v>4.536683E7</v>
      </c>
      <c r="I24" s="183">
        <v>5.6751458E7</v>
      </c>
      <c r="J24" s="183">
        <v>2.53614841E8</v>
      </c>
      <c r="K24" s="183">
        <f t="shared" si="5"/>
        <v>3.55733129E8</v>
      </c>
      <c r="L24" s="184">
        <f t="shared" si="2"/>
        <v>0.8892180955813082</v>
      </c>
    </row>
    <row r="25" spans="1:12" ht="15">
      <c r="A25" s="185"/>
      <c r="B25" s="193" t="s">
        <v>601</v>
      </c>
      <c r="C25" s="182">
        <v>2.89025809E8</v>
      </c>
      <c r="D25" s="183">
        <v>1.78227608E8</v>
      </c>
      <c r="E25" s="183">
        <v>9.9319232E7</v>
      </c>
      <c r="F25" s="183"/>
      <c r="G25" s="183">
        <f t="shared" si="0"/>
        <v>2.7754684E8</v>
      </c>
      <c r="H25" s="183">
        <v>8.4569898E7</v>
      </c>
      <c r="I25" s="183">
        <v>4.0657408E7</v>
      </c>
      <c r="J25" s="183"/>
      <c r="K25" s="183">
        <f t="shared" si="5"/>
        <v>1.25227306E8</v>
      </c>
      <c r="L25" s="184">
        <f t="shared" si="2"/>
        <v>0.45119341297490545</v>
      </c>
    </row>
    <row r="26" spans="1:12" ht="15">
      <c r="A26" s="186"/>
      <c r="B26" s="193" t="s">
        <v>602</v>
      </c>
      <c r="C26" s="182">
        <v>7.16567902E8</v>
      </c>
      <c r="D26" s="183">
        <v>3.619677E7</v>
      </c>
      <c r="E26" s="183">
        <v>5.37283413E8</v>
      </c>
      <c r="F26" s="183">
        <v>1.2759939E8</v>
      </c>
      <c r="G26" s="183">
        <f t="shared" si="0"/>
        <v>7.01079573E8</v>
      </c>
      <c r="H26" s="183">
        <v>3.5165294E7</v>
      </c>
      <c r="I26" s="183">
        <v>4.84178118E8</v>
      </c>
      <c r="J26" s="183">
        <v>1.22663448E8</v>
      </c>
      <c r="K26" s="183">
        <f t="shared" si="5"/>
        <v>6.4200686E8</v>
      </c>
      <c r="L26" s="184">
        <f t="shared" si="2"/>
        <v>0.915740359190297</v>
      </c>
    </row>
    <row r="27" spans="1:12" ht="15">
      <c r="A27" s="187" t="s">
        <v>603</v>
      </c>
      <c r="B27" s="188"/>
      <c r="C27" s="191">
        <f>SUM(C22:C26)</f>
        <v>5.684885374E9</v>
      </c>
      <c r="D27" s="191">
        <f t="shared" si="7" ref="D27:J27">SUM(D22:D26)</f>
        <v>2.84878446E8</v>
      </c>
      <c r="E27" s="191">
        <f t="shared" si="7"/>
        <v>4.791616785E9</v>
      </c>
      <c r="F27" s="191">
        <f t="shared" si="7"/>
        <v>5.99927045E8</v>
      </c>
      <c r="G27" s="191">
        <f>SUM(G22:G26)</f>
        <v>5.676422276E9</v>
      </c>
      <c r="H27" s="191">
        <f t="shared" si="7"/>
        <v>1.87640663E8</v>
      </c>
      <c r="I27" s="191">
        <f t="shared" si="7"/>
        <v>4.332491797E9</v>
      </c>
      <c r="J27" s="191">
        <f t="shared" si="7"/>
        <v>5.63003133E8</v>
      </c>
      <c r="K27" s="191">
        <f>SUM(K22:K26)</f>
        <v>5.083135593E9</v>
      </c>
      <c r="L27" s="192">
        <f t="shared" si="2"/>
        <v>0.8954822854690665</v>
      </c>
    </row>
    <row r="28" spans="1:12" ht="15">
      <c r="A28" s="181" t="s">
        <v>604</v>
      </c>
      <c r="B28" s="193" t="s">
        <v>605</v>
      </c>
      <c r="C28" s="182">
        <v>8.2602285E7</v>
      </c>
      <c r="D28" s="183">
        <v>2.2399163E7</v>
      </c>
      <c r="E28" s="183">
        <v>6.1984817E7</v>
      </c>
      <c r="F28" s="183"/>
      <c r="G28" s="183">
        <f t="shared" si="0"/>
        <v>8.438398E7</v>
      </c>
      <c r="H28" s="183">
        <v>1.2538903E7</v>
      </c>
      <c r="I28" s="183">
        <v>5.7501765E7</v>
      </c>
      <c r="J28" s="183"/>
      <c r="K28" s="183">
        <f t="shared" si="5"/>
        <v>7.0040668E7</v>
      </c>
      <c r="L28" s="184">
        <f t="shared" si="2"/>
        <v>0.8300232816702886</v>
      </c>
    </row>
    <row r="29" spans="1:12" ht="15">
      <c r="A29" s="185"/>
      <c r="B29" s="193" t="s">
        <v>606</v>
      </c>
      <c r="C29" s="182">
        <v>4.532979762499999E8</v>
      </c>
      <c r="D29" s="183">
        <v>743986.0</v>
      </c>
      <c r="E29" s="183">
        <v>3.6883351225000006E8</v>
      </c>
      <c r="F29" s="183">
        <v>7.6721299E7</v>
      </c>
      <c r="G29" s="183">
        <f t="shared" si="0"/>
        <v>4.4629879725000006E8</v>
      </c>
      <c r="H29" s="183">
        <v>743986.0</v>
      </c>
      <c r="I29" s="183">
        <v>2.1249929E8</v>
      </c>
      <c r="J29" s="183">
        <v>6.3451476E7</v>
      </c>
      <c r="K29" s="183">
        <f t="shared" si="5"/>
        <v>2.76694752E8</v>
      </c>
      <c r="L29" s="184">
        <f t="shared" si="2"/>
        <v>0.6199764680185903</v>
      </c>
    </row>
    <row r="30" spans="1:12" ht="15">
      <c r="A30" s="185"/>
      <c r="B30" s="193" t="s">
        <v>607</v>
      </c>
      <c r="C30" s="182">
        <v>1.170863373E9</v>
      </c>
      <c r="D30" s="183">
        <v>4.64055448E8</v>
      </c>
      <c r="E30" s="183">
        <v>6.70617759E8</v>
      </c>
      <c r="F30" s="183">
        <v>8.9537588E7</v>
      </c>
      <c r="G30" s="183">
        <f t="shared" si="0"/>
        <v>1.224210795E9</v>
      </c>
      <c r="H30" s="183">
        <v>3.63961154E8</v>
      </c>
      <c r="I30" s="183">
        <v>3.53814843E8</v>
      </c>
      <c r="J30" s="183">
        <v>8.3275231E7</v>
      </c>
      <c r="K30" s="183">
        <f t="shared" si="5"/>
        <v>8.01051228E8</v>
      </c>
      <c r="L30" s="184">
        <f t="shared" si="2"/>
        <v>0.6543409282712623</v>
      </c>
    </row>
    <row r="31" spans="1:12" ht="15">
      <c r="A31" s="185"/>
      <c r="B31" s="193" t="s">
        <v>608</v>
      </c>
      <c r="C31" s="182">
        <v>3.0E7</v>
      </c>
      <c r="D31" s="183"/>
      <c r="E31" s="183">
        <v>3.0E7</v>
      </c>
      <c r="F31" s="183"/>
      <c r="G31" s="183">
        <f t="shared" si="0"/>
        <v>3.0E7</v>
      </c>
      <c r="H31" s="183"/>
      <c r="I31" s="183">
        <v>1.8495468E7</v>
      </c>
      <c r="J31" s="183"/>
      <c r="K31" s="183">
        <f t="shared" si="5"/>
        <v>1.8495468E7</v>
      </c>
      <c r="L31" s="184">
        <f t="shared" si="2"/>
        <v>0.6165156</v>
      </c>
    </row>
    <row r="32" spans="1:12" ht="15">
      <c r="A32" s="185"/>
      <c r="B32" s="193" t="s">
        <v>609</v>
      </c>
      <c r="C32" s="182">
        <v>4.11919497E8</v>
      </c>
      <c r="D32" s="183">
        <v>1.7648628E7</v>
      </c>
      <c r="E32" s="183">
        <v>3.2397021E8</v>
      </c>
      <c r="F32" s="183">
        <v>7.2590086E7</v>
      </c>
      <c r="G32" s="183">
        <f t="shared" si="0"/>
        <v>4.14208924E8</v>
      </c>
      <c r="H32" s="183">
        <v>5510933.0</v>
      </c>
      <c r="I32" s="183">
        <v>2.49251885E8</v>
      </c>
      <c r="J32" s="183">
        <v>5.2854139E7</v>
      </c>
      <c r="K32" s="183">
        <f t="shared" si="5"/>
        <v>3.07616957E8</v>
      </c>
      <c r="L32" s="184">
        <f t="shared" si="2"/>
        <v>0.7426613459443476</v>
      </c>
    </row>
    <row r="33" spans="1:12" ht="15">
      <c r="A33" s="185"/>
      <c r="B33" s="193" t="s">
        <v>610</v>
      </c>
      <c r="C33" s="182">
        <v>3.15426067E8</v>
      </c>
      <c r="D33" s="183">
        <v>3.0223312E8</v>
      </c>
      <c r="E33" s="183">
        <v>4.3080401E7</v>
      </c>
      <c r="F33" s="183">
        <v>8066247.0</v>
      </c>
      <c r="G33" s="183">
        <f t="shared" si="0"/>
        <v>3.53379768E8</v>
      </c>
      <c r="H33" s="183">
        <v>1.38652822E8</v>
      </c>
      <c r="I33" s="183">
        <v>8530042.0</v>
      </c>
      <c r="J33" s="183">
        <v>7839171.0</v>
      </c>
      <c r="K33" s="183">
        <f t="shared" si="5"/>
        <v>1.55022035E8</v>
      </c>
      <c r="L33" s="184">
        <f t="shared" si="2"/>
        <v>0.43868395714154185</v>
      </c>
    </row>
    <row r="34" spans="1:12" ht="15">
      <c r="A34" s="185"/>
      <c r="B34" s="193" t="s">
        <v>611</v>
      </c>
      <c r="C34" s="182">
        <v>0.0</v>
      </c>
      <c r="D34" s="183">
        <v>1.66692843E8</v>
      </c>
      <c r="E34" s="183">
        <v>1.5869809E7</v>
      </c>
      <c r="F34" s="183"/>
      <c r="G34" s="183">
        <f t="shared" si="0"/>
        <v>1.82562652E8</v>
      </c>
      <c r="H34" s="183">
        <v>1.54921593E8</v>
      </c>
      <c r="I34" s="183">
        <v>1.1118743E7</v>
      </c>
      <c r="J34" s="183"/>
      <c r="K34" s="183">
        <f t="shared" si="5"/>
        <v>1.66040336E8</v>
      </c>
      <c r="L34" s="184">
        <f t="shared" si="2"/>
        <v>0.9094978309145071</v>
      </c>
    </row>
    <row r="35" spans="1:12" ht="15">
      <c r="A35" s="185"/>
      <c r="B35" s="193" t="s">
        <v>612</v>
      </c>
      <c r="C35" s="182">
        <v>8231667.0</v>
      </c>
      <c r="D35" s="183"/>
      <c r="E35" s="183">
        <v>606930.0</v>
      </c>
      <c r="F35" s="183">
        <v>3441304.0</v>
      </c>
      <c r="G35" s="183">
        <f t="shared" si="0"/>
        <v>4048234.0</v>
      </c>
      <c r="H35" s="183"/>
      <c r="I35" s="183">
        <v>596916.0</v>
      </c>
      <c r="J35" s="183">
        <v>3254928.0</v>
      </c>
      <c r="K35" s="183">
        <f t="shared" si="5"/>
        <v>3851844.0</v>
      </c>
      <c r="L35" s="184">
        <f t="shared" si="2"/>
        <v>0.9514874881244513</v>
      </c>
    </row>
    <row r="36" spans="1:12" ht="15">
      <c r="A36" s="185"/>
      <c r="B36" s="193" t="s">
        <v>613</v>
      </c>
      <c r="C36" s="182">
        <v>7.347053042E8</v>
      </c>
      <c r="D36" s="183">
        <v>7.565956462E8</v>
      </c>
      <c r="E36" s="183">
        <v>8.5119128E7</v>
      </c>
      <c r="F36" s="183"/>
      <c r="G36" s="183">
        <f t="shared" si="0"/>
        <v>8.417147742E8</v>
      </c>
      <c r="H36" s="183">
        <v>5.88835393E8</v>
      </c>
      <c r="I36" s="183">
        <v>8.3179855E7</v>
      </c>
      <c r="J36" s="183"/>
      <c r="K36" s="183">
        <f t="shared" si="5"/>
        <v>6.72015248E8</v>
      </c>
      <c r="L36" s="184">
        <f t="shared" si="2"/>
        <v>0.7983883241668303</v>
      </c>
    </row>
    <row r="37" spans="1:12" ht="15">
      <c r="A37" s="185"/>
      <c r="B37" s="194" t="s">
        <v>614</v>
      </c>
      <c r="C37" s="182">
        <v>2.712353797E9</v>
      </c>
      <c r="D37" s="183">
        <v>1.569663388E9</v>
      </c>
      <c r="E37" s="183">
        <v>1.132785622E9</v>
      </c>
      <c r="F37" s="183">
        <v>9904787.0</v>
      </c>
      <c r="G37" s="183">
        <f t="shared" si="0"/>
        <v>2.712353797E9</v>
      </c>
      <c r="H37" s="183">
        <v>1785521.0</v>
      </c>
      <c r="I37" s="195">
        <v>8.89585812E8</v>
      </c>
      <c r="J37" s="183">
        <v>5860392.0</v>
      </c>
      <c r="K37" s="183">
        <f t="shared" si="5"/>
        <v>8.97231725E8</v>
      </c>
      <c r="L37" s="184">
        <f t="shared" si="2"/>
        <v>0.3307945025432831</v>
      </c>
    </row>
    <row r="38" spans="1:12" ht="15">
      <c r="A38" s="185"/>
      <c r="B38" s="193" t="s">
        <v>615</v>
      </c>
      <c r="C38" s="182">
        <v>5.3674784E7</v>
      </c>
      <c r="D38" s="183">
        <v>1428000.0</v>
      </c>
      <c r="E38" s="183">
        <v>3.4878322E7</v>
      </c>
      <c r="F38" s="183">
        <v>1.4881227E7</v>
      </c>
      <c r="G38" s="183">
        <f t="shared" si="0"/>
        <v>5.1187549E7</v>
      </c>
      <c r="H38" s="183">
        <v>1261015.0</v>
      </c>
      <c r="I38" s="183">
        <v>2.4646014E7</v>
      </c>
      <c r="J38" s="183">
        <v>3053258.0</v>
      </c>
      <c r="K38" s="183">
        <f t="shared" si="5"/>
        <v>2.8960287E7</v>
      </c>
      <c r="L38" s="184">
        <f t="shared" si="2"/>
        <v>0.5657681910106694</v>
      </c>
    </row>
    <row r="39" spans="1:12" ht="15">
      <c r="A39" s="185"/>
      <c r="B39" s="193" t="s">
        <v>616</v>
      </c>
      <c r="C39" s="182">
        <v>4.7472648E7</v>
      </c>
      <c r="D39" s="183"/>
      <c r="E39" s="183"/>
      <c r="F39" s="183">
        <v>4.4546266E7</v>
      </c>
      <c r="G39" s="183">
        <f t="shared" si="0"/>
        <v>4.4546266E7</v>
      </c>
      <c r="H39" s="183"/>
      <c r="I39" s="183"/>
      <c r="J39" s="183">
        <v>1.8961718E7</v>
      </c>
      <c r="K39" s="183">
        <f t="shared" si="5"/>
        <v>1.8961718E7</v>
      </c>
      <c r="L39" s="184">
        <f t="shared" si="2"/>
        <v>0.42566346638346747</v>
      </c>
    </row>
    <row r="40" spans="1:12" ht="15">
      <c r="A40" s="185"/>
      <c r="B40" s="193" t="s">
        <v>617</v>
      </c>
      <c r="C40" s="182">
        <v>8.592338046E8</v>
      </c>
      <c r="D40" s="183">
        <v>0.0</v>
      </c>
      <c r="E40" s="183">
        <v>8.497322906E8</v>
      </c>
      <c r="F40" s="183">
        <v>6935648.0</v>
      </c>
      <c r="G40" s="183">
        <f t="shared" si="0"/>
        <v>8.566679386E8</v>
      </c>
      <c r="H40" s="183">
        <v>0.0</v>
      </c>
      <c r="I40" s="183">
        <v>1.2747322E8</v>
      </c>
      <c r="J40" s="183">
        <v>3958133.0</v>
      </c>
      <c r="K40" s="183">
        <f t="shared" si="5"/>
        <v>1.31431353E8</v>
      </c>
      <c r="L40" s="184">
        <f t="shared" si="2"/>
        <v>0.15342158504821626</v>
      </c>
    </row>
    <row r="41" spans="1:12" ht="15">
      <c r="A41" s="185"/>
      <c r="B41" s="193" t="s">
        <v>618</v>
      </c>
      <c r="C41" s="182">
        <v>4.941112471999999E8</v>
      </c>
      <c r="D41" s="183">
        <v>3388770.0</v>
      </c>
      <c r="E41" s="183">
        <v>4.877243481999999E8</v>
      </c>
      <c r="F41" s="183">
        <v>5744654.0</v>
      </c>
      <c r="G41" s="183">
        <f t="shared" si="0"/>
        <v>4.968577721999999E8</v>
      </c>
      <c r="H41" s="183">
        <v>3360506.0</v>
      </c>
      <c r="I41" s="183">
        <v>2.90124845E8</v>
      </c>
      <c r="J41" s="183">
        <v>1824950.0</v>
      </c>
      <c r="K41" s="183">
        <f t="shared" si="5"/>
        <v>2.95310301E8</v>
      </c>
      <c r="L41" s="184">
        <f t="shared" si="2"/>
        <v>0.5943558046650197</v>
      </c>
    </row>
    <row r="42" spans="1:12" ht="15">
      <c r="A42" s="185"/>
      <c r="B42" s="193" t="s">
        <v>619</v>
      </c>
      <c r="C42" s="182">
        <v>1.220187492E9</v>
      </c>
      <c r="D42" s="183"/>
      <c r="E42" s="183">
        <v>1.143178809E9</v>
      </c>
      <c r="F42" s="183">
        <v>1.4898143E8</v>
      </c>
      <c r="G42" s="183">
        <f t="shared" si="0"/>
        <v>1.292160239E9</v>
      </c>
      <c r="H42" s="183"/>
      <c r="I42" s="183">
        <v>1.2257742E8</v>
      </c>
      <c r="J42" s="183">
        <v>1.4192446E8</v>
      </c>
      <c r="K42" s="183">
        <f t="shared" si="5"/>
        <v>2.6450188E8</v>
      </c>
      <c r="L42" s="184">
        <f t="shared" si="2"/>
        <v>0.20469742994467732</v>
      </c>
    </row>
    <row r="43" spans="1:12" ht="15">
      <c r="A43" s="185"/>
      <c r="B43" s="193" t="s">
        <v>620</v>
      </c>
      <c r="C43" s="182">
        <v>5.8436256E7</v>
      </c>
      <c r="D43" s="183">
        <v>5604635.0</v>
      </c>
      <c r="E43" s="183">
        <v>4.0783249E7</v>
      </c>
      <c r="F43" s="183"/>
      <c r="G43" s="183">
        <f t="shared" si="0"/>
        <v>4.6387884E7</v>
      </c>
      <c r="H43" s="183">
        <v>5490769.0</v>
      </c>
      <c r="I43" s="183">
        <v>3.4548395E7</v>
      </c>
      <c r="J43" s="183"/>
      <c r="K43" s="183">
        <f t="shared" si="5"/>
        <v>4.0039164E7</v>
      </c>
      <c r="L43" s="184">
        <f t="shared" si="2"/>
        <v>0.863138400535795</v>
      </c>
    </row>
    <row r="44" spans="1:12" ht="15">
      <c r="A44" s="185"/>
      <c r="B44" s="193" t="s">
        <v>621</v>
      </c>
      <c r="C44" s="182">
        <v>1.3539136548E9</v>
      </c>
      <c r="D44" s="183">
        <v>3.918114496E8</v>
      </c>
      <c r="E44" s="183">
        <v>4.437986722E8</v>
      </c>
      <c r="F44" s="183">
        <v>4.21620318E8</v>
      </c>
      <c r="G44" s="183">
        <f t="shared" si="0"/>
        <v>1.2572304398E9</v>
      </c>
      <c r="H44" s="183">
        <v>7.841547E7</v>
      </c>
      <c r="I44" s="183">
        <v>3.34437449E8</v>
      </c>
      <c r="J44" s="183">
        <v>3.71161704E8</v>
      </c>
      <c r="K44" s="183">
        <f t="shared" si="5"/>
        <v>7.84014623E8</v>
      </c>
      <c r="L44" s="184">
        <f t="shared" si="2"/>
        <v>0.6236045502722006</v>
      </c>
    </row>
    <row r="45" spans="1:12" ht="15">
      <c r="A45" s="187" t="s">
        <v>622</v>
      </c>
      <c r="B45" s="188"/>
      <c r="C45" s="191">
        <f>SUM(C28:C44)</f>
        <v>1.000642985305E10</v>
      </c>
      <c r="D45" s="191">
        <f t="shared" si="8" ref="D45:J45">SUM(D28:D44)</f>
        <v>3.7022650767999997E9</v>
      </c>
      <c r="E45" s="191">
        <f t="shared" si="8"/>
        <v>5.732963879249999E9</v>
      </c>
      <c r="F45" s="191">
        <f t="shared" si="8"/>
        <v>9.02970854E8</v>
      </c>
      <c r="G45" s="191">
        <f>SUM(G28:G44)</f>
        <v>1.033819981005E10</v>
      </c>
      <c r="H45" s="191">
        <f t="shared" si="8"/>
        <v>1.355478065E9</v>
      </c>
      <c r="I45" s="191">
        <f t="shared" si="8"/>
        <v>2.818381962E9</v>
      </c>
      <c r="J45" s="191">
        <f t="shared" si="8"/>
        <v>7.5741956E8</v>
      </c>
      <c r="K45" s="191">
        <f>SUM(K28:K44)</f>
        <v>4.931279587E9</v>
      </c>
      <c r="L45" s="192">
        <f t="shared" si="2"/>
        <v>0.4769959642496164</v>
      </c>
    </row>
    <row r="46" spans="1:12" ht="15">
      <c r="A46" s="181" t="s">
        <v>623</v>
      </c>
      <c r="B46" s="193" t="s">
        <v>624</v>
      </c>
      <c r="C46" s="182">
        <v>884749.0</v>
      </c>
      <c r="D46" s="183">
        <v>884749.0</v>
      </c>
      <c r="E46" s="183">
        <v>1.3758506E7</v>
      </c>
      <c r="F46" s="183"/>
      <c r="G46" s="183">
        <f t="shared" si="0"/>
        <v>1.4643255E7</v>
      </c>
      <c r="H46" s="183">
        <v>465540.0</v>
      </c>
      <c r="I46" s="183">
        <v>1.1445572E7</v>
      </c>
      <c r="J46" s="183"/>
      <c r="K46" s="183">
        <f t="shared" si="5"/>
        <v>1.1911112E7</v>
      </c>
      <c r="L46" s="184">
        <f t="shared" si="2"/>
        <v>0.8134196939136824</v>
      </c>
    </row>
    <row r="47" spans="1:12" ht="15">
      <c r="A47" s="196"/>
      <c r="B47" s="193" t="s">
        <v>625</v>
      </c>
      <c r="C47" s="182">
        <v>2.6267046E8</v>
      </c>
      <c r="D47" s="183">
        <v>1.6626701529E8</v>
      </c>
      <c r="E47" s="183">
        <v>1.0411443E7</v>
      </c>
      <c r="F47" s="183">
        <v>9.1768298E7</v>
      </c>
      <c r="G47" s="183">
        <f t="shared" si="0"/>
        <v>2.6844675628999996E8</v>
      </c>
      <c r="H47" s="183">
        <v>4.8561768E7</v>
      </c>
      <c r="I47" s="183">
        <v>1.0411443E7</v>
      </c>
      <c r="J47" s="183">
        <v>6.9896827E7</v>
      </c>
      <c r="K47" s="183">
        <f t="shared" si="5"/>
        <v>1.28870038E8</v>
      </c>
      <c r="L47" s="184">
        <f t="shared" si="2"/>
        <v>0.4800580933851299</v>
      </c>
    </row>
    <row r="48" spans="1:12" ht="15">
      <c r="A48" s="185"/>
      <c r="B48" s="193" t="s">
        <v>626</v>
      </c>
      <c r="C48" s="182">
        <v>4.866926E7</v>
      </c>
      <c r="D48" s="183">
        <v>3.966932E7</v>
      </c>
      <c r="E48" s="183">
        <v>1.0037093E7</v>
      </c>
      <c r="F48" s="183"/>
      <c r="G48" s="183">
        <f t="shared" si="0"/>
        <v>4.9706413E7</v>
      </c>
      <c r="H48" s="183">
        <v>8252350.0</v>
      </c>
      <c r="I48" s="183">
        <v>2289489.0</v>
      </c>
      <c r="J48" s="183"/>
      <c r="K48" s="183">
        <f t="shared" si="5"/>
        <v>1.0541839E7</v>
      </c>
      <c r="L48" s="184">
        <f t="shared" si="2"/>
        <v>0.2120820707782716</v>
      </c>
    </row>
    <row r="49" spans="1:12" ht="15">
      <c r="A49" s="185"/>
      <c r="B49" s="193" t="s">
        <v>627</v>
      </c>
      <c r="C49" s="182">
        <v>4.39333612295E8</v>
      </c>
      <c r="D49" s="183">
        <v>1.14381866E8</v>
      </c>
      <c r="E49" s="183">
        <v>3.17257109295E8</v>
      </c>
      <c r="F49" s="183">
        <v>1.1802633E7</v>
      </c>
      <c r="G49" s="183">
        <f t="shared" si="0"/>
        <v>4.43441608295E8</v>
      </c>
      <c r="H49" s="183">
        <v>5.103987E7</v>
      </c>
      <c r="I49" s="183">
        <v>2.18789881E8</v>
      </c>
      <c r="J49" s="183">
        <v>7891768.0</v>
      </c>
      <c r="K49" s="183">
        <f t="shared" si="5"/>
        <v>2.77721519E8</v>
      </c>
      <c r="L49" s="184">
        <f t="shared" si="2"/>
        <v>0.6262865590529914</v>
      </c>
    </row>
    <row r="50" spans="1:12" ht="15">
      <c r="A50" s="186"/>
      <c r="B50" s="193" t="s">
        <v>628</v>
      </c>
      <c r="C50" s="182">
        <v>9.35545605E8</v>
      </c>
      <c r="D50" s="183">
        <v>8.54200542E8</v>
      </c>
      <c r="E50" s="183">
        <v>6.0908822E7</v>
      </c>
      <c r="F50" s="183">
        <v>1.9872785E7</v>
      </c>
      <c r="G50" s="183">
        <f t="shared" si="0"/>
        <v>9.34982149E8</v>
      </c>
      <c r="H50" s="183">
        <v>4.8876103E7</v>
      </c>
      <c r="I50" s="183">
        <v>4.8190369E7</v>
      </c>
      <c r="J50" s="183">
        <v>1.2620979E7</v>
      </c>
      <c r="K50" s="183">
        <f t="shared" si="5"/>
        <v>1.09687451E8</v>
      </c>
      <c r="L50" s="184">
        <f t="shared" si="2"/>
        <v>0.11731502159406468</v>
      </c>
    </row>
    <row r="51" spans="1:12" ht="15">
      <c r="A51" s="187" t="s">
        <v>629</v>
      </c>
      <c r="B51" s="188"/>
      <c r="C51" s="191">
        <f>SUM(C46:C50)</f>
        <v>1.687103686295E9</v>
      </c>
      <c r="D51" s="191">
        <f>SUM(D46:D50)</f>
        <v>1.17540349229E9</v>
      </c>
      <c r="E51" s="191">
        <f t="shared" si="9" ref="E51:F51">SUM(E46:E50)</f>
        <v>4.12372973295E8</v>
      </c>
      <c r="F51" s="191">
        <f t="shared" si="9"/>
        <v>1.23443716E8</v>
      </c>
      <c r="G51" s="191">
        <f>SUM(G46:G50)</f>
        <v>1.711220181585E9</v>
      </c>
      <c r="H51" s="191">
        <f t="shared" si="10" ref="H51:J51">SUM(H46:H50)</f>
        <v>1.57195631E8</v>
      </c>
      <c r="I51" s="191">
        <f t="shared" si="10"/>
        <v>2.91126754E8</v>
      </c>
      <c r="J51" s="191">
        <f t="shared" si="10"/>
        <v>9.0409574E7</v>
      </c>
      <c r="K51" s="191">
        <f>SUM(K46:K50)</f>
        <v>5.38731959E8</v>
      </c>
      <c r="L51" s="192">
        <f t="shared" si="2"/>
        <v>0.31482328504389484</v>
      </c>
    </row>
    <row r="52" spans="1:12" ht="15">
      <c r="A52" s="197" t="s">
        <v>630</v>
      </c>
      <c r="B52" s="154" t="s">
        <v>631</v>
      </c>
      <c r="C52" s="182">
        <v>0.0</v>
      </c>
      <c r="D52" s="183"/>
      <c r="E52" s="183"/>
      <c r="F52" s="183">
        <v>632000.0</v>
      </c>
      <c r="G52" s="183">
        <f t="shared" si="0"/>
        <v>632000.0</v>
      </c>
      <c r="H52" s="183"/>
      <c r="I52" s="183"/>
      <c r="J52" s="183">
        <v>440800.0</v>
      </c>
      <c r="K52" s="183">
        <f t="shared" si="5"/>
        <v>440800.0</v>
      </c>
      <c r="L52" s="184">
        <v>0.0</v>
      </c>
    </row>
    <row r="53" spans="1:12" ht="15">
      <c r="A53" s="187"/>
      <c r="B53" s="154" t="s">
        <v>632</v>
      </c>
      <c r="C53" s="182">
        <v>8.50510296E7</v>
      </c>
      <c r="D53" s="183"/>
      <c r="E53" s="183">
        <v>8.50510296E7</v>
      </c>
      <c r="F53" s="183"/>
      <c r="G53" s="183">
        <f t="shared" si="0"/>
        <v>8.50510296E7</v>
      </c>
      <c r="H53" s="183"/>
      <c r="I53" s="183">
        <v>3.6538832E7</v>
      </c>
      <c r="J53" s="183"/>
      <c r="K53" s="183">
        <f t="shared" si="5"/>
        <v>3.6538832E7</v>
      </c>
      <c r="L53" s="184">
        <f t="shared" si="2"/>
        <v>0.42961069574165395</v>
      </c>
    </row>
    <row r="54" spans="1:12" ht="15">
      <c r="A54" s="187"/>
      <c r="B54" s="154" t="s">
        <v>633</v>
      </c>
      <c r="C54" s="182">
        <v>3.57866414E9</v>
      </c>
      <c r="D54" s="183">
        <v>3.594467235E9</v>
      </c>
      <c r="E54" s="183">
        <v>8532306.0</v>
      </c>
      <c r="F54" s="183"/>
      <c r="G54" s="183">
        <f t="shared" si="0"/>
        <v>3.602999541E9</v>
      </c>
      <c r="H54" s="183">
        <v>1.85145709E8</v>
      </c>
      <c r="I54" s="183">
        <v>8532306.0</v>
      </c>
      <c r="J54" s="183"/>
      <c r="K54" s="183">
        <f t="shared" si="5"/>
        <v>1.93678015E8</v>
      </c>
      <c r="L54" s="184">
        <f t="shared" si="2"/>
        <v>0.053754659914901165</v>
      </c>
    </row>
    <row r="55" spans="1:12" ht="15">
      <c r="A55" s="187"/>
      <c r="B55" s="154" t="s">
        <v>634</v>
      </c>
      <c r="C55" s="182">
        <v>2.6476584E7</v>
      </c>
      <c r="D55" s="183">
        <v>7376400.0</v>
      </c>
      <c r="E55" s="183">
        <v>1.9100184E7</v>
      </c>
      <c r="F55" s="183"/>
      <c r="G55" s="183">
        <f t="shared" si="0"/>
        <v>2.6476584E7</v>
      </c>
      <c r="H55" s="183">
        <v>6536696.0</v>
      </c>
      <c r="I55" s="183">
        <v>1.5969373E7</v>
      </c>
      <c r="J55" s="183"/>
      <c r="K55" s="183">
        <f t="shared" si="5"/>
        <v>2.2506069E7</v>
      </c>
      <c r="L55" s="184">
        <f t="shared" si="2"/>
        <v>0.8500367343460924</v>
      </c>
    </row>
    <row r="56" spans="1:12" ht="15">
      <c r="A56" s="187"/>
      <c r="B56" s="154" t="s">
        <v>635</v>
      </c>
      <c r="C56" s="182">
        <v>9.6261904E7</v>
      </c>
      <c r="D56" s="183">
        <v>3.0215509E7</v>
      </c>
      <c r="E56" s="183">
        <v>4312228.0</v>
      </c>
      <c r="F56" s="183">
        <v>6.1734167E7</v>
      </c>
      <c r="G56" s="183">
        <f t="shared" si="0"/>
        <v>9.6261904E7</v>
      </c>
      <c r="H56" s="183">
        <v>1.259143E7</v>
      </c>
      <c r="I56" s="183">
        <v>1071420.0</v>
      </c>
      <c r="J56" s="183">
        <v>4.009667E7</v>
      </c>
      <c r="K56" s="183">
        <f t="shared" si="5"/>
        <v>5.375952E7</v>
      </c>
      <c r="L56" s="184">
        <f t="shared" si="2"/>
        <v>0.5584713969505527</v>
      </c>
    </row>
    <row r="57" spans="1:12" ht="15">
      <c r="A57" s="198" t="s">
        <v>636</v>
      </c>
      <c r="B57" s="199"/>
      <c r="C57" s="191">
        <f t="shared" si="11" ref="C57:K57">SUM(C52:C56)</f>
        <v>3.7864536576E9</v>
      </c>
      <c r="D57" s="191">
        <f t="shared" si="11"/>
        <v>3.632059144E9</v>
      </c>
      <c r="E57" s="191">
        <f t="shared" si="11"/>
        <v>1.169957476E8</v>
      </c>
      <c r="F57" s="191">
        <f t="shared" si="11"/>
        <v>6.2366167E7</v>
      </c>
      <c r="G57" s="191">
        <f t="shared" si="11"/>
        <v>3.8114210586E9</v>
      </c>
      <c r="H57" s="191">
        <f t="shared" si="11"/>
        <v>2.04273835E8</v>
      </c>
      <c r="I57" s="191">
        <f t="shared" si="11"/>
        <v>6.2111931E7</v>
      </c>
      <c r="J57" s="191">
        <f t="shared" si="11"/>
        <v>4.053747E7</v>
      </c>
      <c r="K57" s="191">
        <f t="shared" si="11"/>
        <v>3.06923236E8</v>
      </c>
      <c r="L57" s="192">
        <f t="shared" si="2"/>
        <v>0.08052724463686994</v>
      </c>
    </row>
    <row r="58" spans="1:12" ht="15">
      <c r="A58" s="181" t="s">
        <v>637</v>
      </c>
      <c r="B58" s="194" t="s">
        <v>638</v>
      </c>
      <c r="C58" s="200">
        <v>4.91753803E8</v>
      </c>
      <c r="D58" s="195"/>
      <c r="E58" s="195">
        <v>1.302756486E9</v>
      </c>
      <c r="F58" s="195">
        <v>2.0867849E7</v>
      </c>
      <c r="G58" s="195">
        <f t="shared" si="0"/>
        <v>1.323624335E9</v>
      </c>
      <c r="H58" s="195"/>
      <c r="I58" s="195">
        <v>1.300895602E9</v>
      </c>
      <c r="J58" s="195">
        <v>1.1740662E7</v>
      </c>
      <c r="K58" s="195">
        <f t="shared" si="5"/>
        <v>1.312636264E9</v>
      </c>
      <c r="L58" s="201">
        <f t="shared" si="2"/>
        <v>0.9916984972930405</v>
      </c>
    </row>
    <row r="59" spans="1:12" ht="15">
      <c r="A59" s="185"/>
      <c r="B59" s="193" t="s">
        <v>639</v>
      </c>
      <c r="C59" s="182">
        <v>0.0</v>
      </c>
      <c r="D59" s="183">
        <v>0.0</v>
      </c>
      <c r="E59" s="183"/>
      <c r="F59" s="183"/>
      <c r="G59" s="183">
        <f t="shared" si="0"/>
        <v>0.0</v>
      </c>
      <c r="H59" s="183">
        <v>0.0</v>
      </c>
      <c r="I59" s="183"/>
      <c r="J59" s="183"/>
      <c r="K59" s="183">
        <f t="shared" si="5"/>
        <v>0.0</v>
      </c>
      <c r="L59" s="184">
        <v>0.0</v>
      </c>
    </row>
    <row r="60" spans="1:12" ht="15">
      <c r="A60" s="185"/>
      <c r="B60" s="193" t="s">
        <v>640</v>
      </c>
      <c r="C60" s="182">
        <v>3.24457807E9</v>
      </c>
      <c r="D60" s="183">
        <v>1.90532835E8</v>
      </c>
      <c r="E60" s="183">
        <v>3.253839984E9</v>
      </c>
      <c r="F60" s="183"/>
      <c r="G60" s="183">
        <f t="shared" si="0"/>
        <v>3.444372819E9</v>
      </c>
      <c r="H60" s="183">
        <v>1.60512135E8</v>
      </c>
      <c r="I60" s="183">
        <v>2.966848174E9</v>
      </c>
      <c r="J60" s="183"/>
      <c r="K60" s="183">
        <f t="shared" si="5"/>
        <v>3.127360309E9</v>
      </c>
      <c r="L60" s="184">
        <f t="shared" si="2"/>
        <v>0.9079621961213717</v>
      </c>
    </row>
    <row r="61" spans="1:12" ht="15">
      <c r="A61" s="185"/>
      <c r="B61" s="193" t="s">
        <v>641</v>
      </c>
      <c r="C61" s="182">
        <v>1.53715E7</v>
      </c>
      <c r="D61" s="183"/>
      <c r="E61" s="183">
        <v>307500.0</v>
      </c>
      <c r="F61" s="183">
        <v>1.4052848E7</v>
      </c>
      <c r="G61" s="183">
        <f t="shared" si="0"/>
        <v>1.4360348E7</v>
      </c>
      <c r="H61" s="183"/>
      <c r="I61" s="183">
        <v>307500.0</v>
      </c>
      <c r="J61" s="183">
        <v>7034190.0</v>
      </c>
      <c r="K61" s="183">
        <f t="shared" si="5"/>
        <v>7341690.0</v>
      </c>
      <c r="L61" s="184">
        <f t="shared" si="2"/>
        <v>0.5112473597436497</v>
      </c>
    </row>
    <row r="62" spans="1:12" ht="15">
      <c r="A62" s="185"/>
      <c r="B62" s="193" t="s">
        <v>642</v>
      </c>
      <c r="C62" s="182">
        <v>3.5361907132349997E9</v>
      </c>
      <c r="D62" s="183">
        <v>3.51736402E8</v>
      </c>
      <c r="E62" s="183">
        <v>3.462371958435E9</v>
      </c>
      <c r="F62" s="183">
        <v>3.8740894E7</v>
      </c>
      <c r="G62" s="183">
        <f t="shared" si="0"/>
        <v>3.852849254435E9</v>
      </c>
      <c r="H62" s="183">
        <v>1.99366225E8</v>
      </c>
      <c r="I62" s="183">
        <v>2.384987969E9</v>
      </c>
      <c r="J62" s="183">
        <v>1.4327875E7</v>
      </c>
      <c r="K62" s="183">
        <f t="shared" si="5"/>
        <v>2.598682069E9</v>
      </c>
      <c r="L62" s="184">
        <f t="shared" si="2"/>
        <v>0.6744831934466855</v>
      </c>
    </row>
    <row r="63" spans="1:12" ht="15">
      <c r="A63" s="185"/>
      <c r="B63" s="193" t="s">
        <v>643</v>
      </c>
      <c r="C63" s="182">
        <v>6.56728173E8</v>
      </c>
      <c r="D63" s="183">
        <v>9963168.0</v>
      </c>
      <c r="E63" s="183">
        <v>4.28330172E8</v>
      </c>
      <c r="F63" s="183">
        <v>2.30979952E8</v>
      </c>
      <c r="G63" s="183">
        <f t="shared" si="0"/>
        <v>6.69273292E8</v>
      </c>
      <c r="H63" s="183">
        <v>8892066.0</v>
      </c>
      <c r="I63" s="183">
        <v>4.22024913E8</v>
      </c>
      <c r="J63" s="183">
        <v>1.85283378E8</v>
      </c>
      <c r="K63" s="183">
        <f t="shared" si="5"/>
        <v>6.16200357E8</v>
      </c>
      <c r="L63" s="184">
        <f t="shared" si="2"/>
        <v>0.9207006530300929</v>
      </c>
    </row>
    <row r="64" spans="1:12" ht="15">
      <c r="A64" s="186"/>
      <c r="B64" s="193" t="s">
        <v>644</v>
      </c>
      <c r="C64" s="182">
        <v>4.62533464E8</v>
      </c>
      <c r="D64" s="183"/>
      <c r="E64" s="183">
        <v>4.25470536E8</v>
      </c>
      <c r="F64" s="183">
        <v>5.8140236E7</v>
      </c>
      <c r="G64" s="183">
        <f t="shared" si="0"/>
        <v>4.83610772E8</v>
      </c>
      <c r="H64" s="183"/>
      <c r="I64" s="183">
        <v>4.0845163E8</v>
      </c>
      <c r="J64" s="183">
        <v>5.288726E7</v>
      </c>
      <c r="K64" s="183">
        <f t="shared" si="5"/>
        <v>4.6133889E8</v>
      </c>
      <c r="L64" s="184">
        <f t="shared" si="2"/>
        <v>0.9539466792522149</v>
      </c>
    </row>
    <row r="65" spans="1:12" ht="15">
      <c r="A65" s="187" t="s">
        <v>645</v>
      </c>
      <c r="B65" s="188"/>
      <c r="C65" s="191">
        <f>SUM(C58:C64)</f>
        <v>8.407155723235E9</v>
      </c>
      <c r="D65" s="191">
        <f>SUM(D58:D64)</f>
        <v>5.52232405E8</v>
      </c>
      <c r="E65" s="191">
        <f t="shared" si="12" ref="E65:F65">SUM(E58:E64)</f>
        <v>8.873076636435E9</v>
      </c>
      <c r="F65" s="191">
        <f t="shared" si="12"/>
        <v>3.62781779E8</v>
      </c>
      <c r="G65" s="191">
        <f>SUM(G58:G64)</f>
        <v>9.788090820435E9</v>
      </c>
      <c r="H65" s="191">
        <f t="shared" si="13" ref="H65:J65">SUM(H58:H64)</f>
        <v>3.68770426E8</v>
      </c>
      <c r="I65" s="191">
        <f t="shared" si="13"/>
        <v>7.483515788E9</v>
      </c>
      <c r="J65" s="191">
        <f t="shared" si="13"/>
        <v>2.71273365E8</v>
      </c>
      <c r="K65" s="191">
        <f>SUM(K58:K64)</f>
        <v>8.123559579E9</v>
      </c>
      <c r="L65" s="192">
        <f t="shared" si="2"/>
        <v>0.8299432165096089</v>
      </c>
    </row>
    <row r="66" spans="1:12" ht="15">
      <c r="A66" s="181" t="s">
        <v>646</v>
      </c>
      <c r="B66" s="193" t="s">
        <v>647</v>
      </c>
      <c r="C66" s="182">
        <v>3.46492515E8</v>
      </c>
      <c r="D66" s="183">
        <v>2.9125673E7</v>
      </c>
      <c r="E66" s="183">
        <v>2.21072952E8</v>
      </c>
      <c r="F66" s="183">
        <v>1.23083634E8</v>
      </c>
      <c r="G66" s="183">
        <f t="shared" si="0"/>
        <v>3.73282259E8</v>
      </c>
      <c r="H66" s="183">
        <v>2.9125673E7</v>
      </c>
      <c r="I66" s="183">
        <v>1.05904091E8</v>
      </c>
      <c r="J66" s="183">
        <v>1.15930533E8</v>
      </c>
      <c r="K66" s="183">
        <f t="shared" si="5"/>
        <v>2.50960297E8</v>
      </c>
      <c r="L66" s="184">
        <f t="shared" si="2"/>
        <v>0.6723070570573245</v>
      </c>
    </row>
    <row r="67" spans="1:12" ht="15">
      <c r="A67" s="185"/>
      <c r="B67" s="193" t="s">
        <v>648</v>
      </c>
      <c r="C67" s="182">
        <v>2.96349414E8</v>
      </c>
      <c r="D67" s="183">
        <v>8296797.0</v>
      </c>
      <c r="E67" s="183">
        <v>1.1958067E8</v>
      </c>
      <c r="F67" s="183">
        <v>1.72069669E8</v>
      </c>
      <c r="G67" s="183">
        <f t="shared" si="0"/>
        <v>2.99947136E8</v>
      </c>
      <c r="H67" s="183">
        <v>8275374.0</v>
      </c>
      <c r="I67" s="183">
        <v>1.0111448E8</v>
      </c>
      <c r="J67" s="183">
        <v>1.61385273E8</v>
      </c>
      <c r="K67" s="183">
        <f t="shared" si="5"/>
        <v>2.70775127E8</v>
      </c>
      <c r="L67" s="184">
        <f t="shared" si="2"/>
        <v>0.9027428319902344</v>
      </c>
    </row>
    <row r="68" spans="1:12" ht="15">
      <c r="A68" s="185"/>
      <c r="B68" s="193" t="s">
        <v>649</v>
      </c>
      <c r="C68" s="182">
        <v>2.3270163E7</v>
      </c>
      <c r="D68" s="183"/>
      <c r="E68" s="183"/>
      <c r="F68" s="183">
        <v>2.1504709E7</v>
      </c>
      <c r="G68" s="183">
        <f t="shared" si="0"/>
        <v>2.1504709E7</v>
      </c>
      <c r="H68" s="183"/>
      <c r="I68" s="183"/>
      <c r="J68" s="183">
        <v>1.8946459E7</v>
      </c>
      <c r="K68" s="183">
        <f t="shared" si="5"/>
        <v>1.8946459E7</v>
      </c>
      <c r="L68" s="184">
        <f t="shared" si="2"/>
        <v>0.8810376834208731</v>
      </c>
    </row>
    <row r="69" spans="1:12" ht="15">
      <c r="A69" s="185"/>
      <c r="B69" s="193" t="s">
        <v>650</v>
      </c>
      <c r="C69" s="182">
        <v>1168456.0</v>
      </c>
      <c r="D69" s="183"/>
      <c r="E69" s="183">
        <v>3263491.0</v>
      </c>
      <c r="F69" s="183"/>
      <c r="G69" s="183">
        <f t="shared" si="0"/>
        <v>3263491.0</v>
      </c>
      <c r="H69" s="183"/>
      <c r="I69" s="183">
        <v>622674.0</v>
      </c>
      <c r="J69" s="183"/>
      <c r="K69" s="183">
        <f t="shared" si="5"/>
        <v>622674.0</v>
      </c>
      <c r="L69" s="184">
        <f t="shared" si="2"/>
        <v>0.1907999746283964</v>
      </c>
    </row>
    <row r="70" spans="1:12" ht="15">
      <c r="A70" s="186"/>
      <c r="B70" s="193" t="s">
        <v>651</v>
      </c>
      <c r="C70" s="182">
        <v>6.7682426E7</v>
      </c>
      <c r="D70" s="183">
        <v>3.1096822E7</v>
      </c>
      <c r="E70" s="183">
        <v>3.6174459E7</v>
      </c>
      <c r="F70" s="183"/>
      <c r="G70" s="183">
        <f t="shared" si="0"/>
        <v>6.7271281E7</v>
      </c>
      <c r="H70" s="183">
        <v>2.8916649E7</v>
      </c>
      <c r="I70" s="183">
        <v>3.506801E7</v>
      </c>
      <c r="J70" s="183"/>
      <c r="K70" s="183">
        <f t="shared" si="5"/>
        <v>6.3984659E7</v>
      </c>
      <c r="L70" s="184">
        <f t="shared" si="2"/>
        <v>0.951143757764922</v>
      </c>
    </row>
    <row r="71" spans="1:12" ht="15">
      <c r="A71" s="187" t="s">
        <v>652</v>
      </c>
      <c r="B71" s="188"/>
      <c r="C71" s="191">
        <f>SUM(C66:C70)</f>
        <v>7.34962974E8</v>
      </c>
      <c r="D71" s="191">
        <f t="shared" si="14" ref="D71:J71">SUM(D66:D70)</f>
        <v>6.8519292E7</v>
      </c>
      <c r="E71" s="191">
        <f t="shared" si="14"/>
        <v>3.80091572E8</v>
      </c>
      <c r="F71" s="191">
        <f t="shared" si="14"/>
        <v>3.16658012E8</v>
      </c>
      <c r="G71" s="191">
        <f>SUM(G66:G70)</f>
        <v>7.65268876E8</v>
      </c>
      <c r="H71" s="191">
        <f t="shared" si="14"/>
        <v>6.6317696E7</v>
      </c>
      <c r="I71" s="191">
        <f t="shared" si="14"/>
        <v>2.42709255E8</v>
      </c>
      <c r="J71" s="191">
        <f t="shared" si="14"/>
        <v>2.96262265E8</v>
      </c>
      <c r="K71" s="191">
        <f>SUM(K66:K70)</f>
        <v>6.05289216E8</v>
      </c>
      <c r="L71" s="192">
        <f t="shared" si="2"/>
        <v>0.790949736730179</v>
      </c>
    </row>
    <row r="72" spans="1:12" ht="15">
      <c r="A72" s="181" t="s">
        <v>653</v>
      </c>
      <c r="B72" s="193" t="s">
        <v>654</v>
      </c>
      <c r="C72" s="182">
        <v>3.90864E7</v>
      </c>
      <c r="D72" s="183"/>
      <c r="E72" s="183">
        <v>2.173024E7</v>
      </c>
      <c r="F72" s="183"/>
      <c r="G72" s="183">
        <f t="shared" si="0"/>
        <v>2.173024E7</v>
      </c>
      <c r="H72" s="183"/>
      <c r="I72" s="183">
        <v>1.6538818E7</v>
      </c>
      <c r="J72" s="183"/>
      <c r="K72" s="183">
        <f t="shared" si="5"/>
        <v>1.6538818E7</v>
      </c>
      <c r="L72" s="184">
        <f t="shared" si="15" ref="L72:L92">+K72/G72</f>
        <v>0.7610968861825732</v>
      </c>
    </row>
    <row r="73" spans="1:12" ht="15">
      <c r="A73" s="185"/>
      <c r="B73" s="193" t="s">
        <v>655</v>
      </c>
      <c r="C73" s="182">
        <v>3.988669832E9</v>
      </c>
      <c r="D73" s="183"/>
      <c r="E73" s="183">
        <v>3.987258523E9</v>
      </c>
      <c r="F73" s="183"/>
      <c r="G73" s="183">
        <f t="shared" si="0"/>
        <v>3.987258523E9</v>
      </c>
      <c r="H73" s="183"/>
      <c r="I73" s="183">
        <v>3.938646683E9</v>
      </c>
      <c r="J73" s="183"/>
      <c r="K73" s="183">
        <f t="shared" si="5"/>
        <v>3.938646683E9</v>
      </c>
      <c r="L73" s="184">
        <f t="shared" si="15"/>
        <v>0.9878082046299259</v>
      </c>
    </row>
    <row r="74" spans="1:12" ht="15">
      <c r="A74" s="185"/>
      <c r="B74" s="193" t="s">
        <v>656</v>
      </c>
      <c r="C74" s="182">
        <v>3.880115783E9</v>
      </c>
      <c r="D74" s="183">
        <v>3.69240809E8</v>
      </c>
      <c r="E74" s="183">
        <v>3.465431457E9</v>
      </c>
      <c r="F74" s="183"/>
      <c r="G74" s="183">
        <f t="shared" si="16" ref="G74:G80">+D74+E74+F74</f>
        <v>3.834672266E9</v>
      </c>
      <c r="H74" s="183">
        <v>10595.0</v>
      </c>
      <c r="I74" s="183">
        <v>3.356483992E9</v>
      </c>
      <c r="J74" s="183"/>
      <c r="K74" s="183">
        <f t="shared" si="5"/>
        <v>3.356494587E9</v>
      </c>
      <c r="L74" s="184">
        <f t="shared" si="15"/>
        <v>0.8753015523022014</v>
      </c>
    </row>
    <row r="75" spans="1:12" ht="15">
      <c r="A75" s="185"/>
      <c r="B75" s="193" t="s">
        <v>657</v>
      </c>
      <c r="C75" s="182">
        <v>8.83888001E8</v>
      </c>
      <c r="D75" s="183">
        <v>5.40973143E8</v>
      </c>
      <c r="E75" s="183">
        <v>7.33604942E8</v>
      </c>
      <c r="F75" s="183">
        <v>1.49864786E8</v>
      </c>
      <c r="G75" s="183">
        <f t="shared" si="16"/>
        <v>1.424442871E9</v>
      </c>
      <c r="H75" s="183">
        <v>5.39891501E8</v>
      </c>
      <c r="I75" s="183">
        <v>5.97452082E8</v>
      </c>
      <c r="J75" s="183">
        <v>1.35396985E8</v>
      </c>
      <c r="K75" s="183">
        <f t="shared" si="5"/>
        <v>1.272740568E9</v>
      </c>
      <c r="L75" s="184">
        <f t="shared" si="15"/>
        <v>0.8935006056834693</v>
      </c>
    </row>
    <row r="76" spans="1:12" ht="15">
      <c r="A76" s="185"/>
      <c r="B76" s="193" t="s">
        <v>658</v>
      </c>
      <c r="C76" s="182">
        <v>2.54732896E8</v>
      </c>
      <c r="D76" s="183"/>
      <c r="E76" s="183">
        <v>2.5954828E8</v>
      </c>
      <c r="F76" s="183">
        <v>1.2968315E7</v>
      </c>
      <c r="G76" s="183">
        <f t="shared" si="16"/>
        <v>2.72516595E8</v>
      </c>
      <c r="H76" s="183"/>
      <c r="I76" s="183">
        <v>2.19168964E8</v>
      </c>
      <c r="J76" s="183">
        <v>1.2427855E7</v>
      </c>
      <c r="K76" s="183">
        <f t="shared" si="5"/>
        <v>2.31596819E8</v>
      </c>
      <c r="L76" s="184">
        <f t="shared" si="15"/>
        <v>0.8498448287158439</v>
      </c>
    </row>
    <row r="77" spans="1:12" ht="15">
      <c r="A77" s="185"/>
      <c r="B77" s="193" t="s">
        <v>659</v>
      </c>
      <c r="C77" s="182">
        <v>8.3683212E7</v>
      </c>
      <c r="D77" s="183">
        <v>2.4365099E7</v>
      </c>
      <c r="E77" s="183">
        <v>5.9318113E7</v>
      </c>
      <c r="F77" s="183"/>
      <c r="G77" s="183">
        <f t="shared" si="16"/>
        <v>8.3683212E7</v>
      </c>
      <c r="H77" s="183">
        <v>4140579.0</v>
      </c>
      <c r="I77" s="183">
        <v>3.3487775E7</v>
      </c>
      <c r="J77" s="183"/>
      <c r="K77" s="183">
        <f t="shared" si="5"/>
        <v>3.7628354E7</v>
      </c>
      <c r="L77" s="184">
        <f t="shared" si="15"/>
        <v>0.4496523627702053</v>
      </c>
    </row>
    <row r="78" spans="1:12" ht="15">
      <c r="A78" s="185"/>
      <c r="B78" s="193" t="s">
        <v>660</v>
      </c>
      <c r="C78" s="182">
        <v>1.1555795E9</v>
      </c>
      <c r="D78" s="183"/>
      <c r="E78" s="183">
        <v>7.68504108E8</v>
      </c>
      <c r="F78" s="183">
        <v>3.59224713E8</v>
      </c>
      <c r="G78" s="183">
        <f t="shared" si="16"/>
        <v>1.127728821E9</v>
      </c>
      <c r="H78" s="183"/>
      <c r="I78" s="183">
        <v>7.03435018E8</v>
      </c>
      <c r="J78" s="183">
        <v>3.01476378E8</v>
      </c>
      <c r="K78" s="183">
        <f t="shared" si="5"/>
        <v>1.004911396E9</v>
      </c>
      <c r="L78" s="184">
        <f t="shared" si="15"/>
        <v>0.8910931221114903</v>
      </c>
    </row>
    <row r="79" spans="1:12" ht="15">
      <c r="A79" s="185"/>
      <c r="B79" s="193" t="s">
        <v>661</v>
      </c>
      <c r="C79" s="182">
        <v>3.50825095E8</v>
      </c>
      <c r="D79" s="183">
        <v>2.696489E8</v>
      </c>
      <c r="E79" s="183">
        <v>4.3829291E7</v>
      </c>
      <c r="F79" s="183">
        <v>4.9645562E7</v>
      </c>
      <c r="G79" s="183">
        <f t="shared" si="16"/>
        <v>3.63123753E8</v>
      </c>
      <c r="H79" s="183">
        <v>2.58885E8</v>
      </c>
      <c r="I79" s="183">
        <v>1.6978991E7</v>
      </c>
      <c r="J79" s="183">
        <v>4.7799744E7</v>
      </c>
      <c r="K79" s="183">
        <f t="shared" si="5"/>
        <v>3.23663735E8</v>
      </c>
      <c r="L79" s="184">
        <f t="shared" si="15"/>
        <v>0.8913317631413663</v>
      </c>
    </row>
    <row r="80" spans="1:12" ht="15">
      <c r="A80" s="186"/>
      <c r="B80" s="193" t="s">
        <v>662</v>
      </c>
      <c r="C80" s="182">
        <v>1.0462040654E9</v>
      </c>
      <c r="D80" s="183">
        <v>1.6889353E7</v>
      </c>
      <c r="E80" s="183">
        <v>9.353098308E8</v>
      </c>
      <c r="F80" s="183">
        <v>1.52770808E8</v>
      </c>
      <c r="G80" s="183">
        <f t="shared" si="16"/>
        <v>1.1049699918E9</v>
      </c>
      <c r="H80" s="183">
        <v>1.1656955E7</v>
      </c>
      <c r="I80" s="183">
        <v>7.07590232E8</v>
      </c>
      <c r="J80" s="183">
        <v>1.48956604E8</v>
      </c>
      <c r="K80" s="183">
        <f t="shared" si="5"/>
        <v>8.68203791E8</v>
      </c>
      <c r="L80" s="184">
        <f t="shared" si="15"/>
        <v>0.7857261259970445</v>
      </c>
    </row>
    <row r="81" spans="1:12" ht="15">
      <c r="A81" s="187" t="s">
        <v>663</v>
      </c>
      <c r="B81" s="188"/>
      <c r="C81" s="191">
        <f>SUM(C72:C80)</f>
        <v>1.16827847844E10</v>
      </c>
      <c r="D81" s="191">
        <f t="shared" si="17" ref="D81:J81">SUM(D72:D80)</f>
        <v>1.221117304E9</v>
      </c>
      <c r="E81" s="191">
        <f t="shared" si="17"/>
        <v>1.02745347848E10</v>
      </c>
      <c r="F81" s="191">
        <f t="shared" si="17"/>
        <v>7.24474184E8</v>
      </c>
      <c r="G81" s="191">
        <f>SUM(G72:G80)</f>
        <v>1.22201262728E10</v>
      </c>
      <c r="H81" s="191">
        <f t="shared" si="17"/>
        <v>8.1458463E8</v>
      </c>
      <c r="I81" s="191">
        <f t="shared" si="17"/>
        <v>9.589782555E9</v>
      </c>
      <c r="J81" s="191">
        <f t="shared" si="17"/>
        <v>6.46057566E8</v>
      </c>
      <c r="K81" s="191">
        <f>SUM(K72:K80)</f>
        <v>1.1050424751E10</v>
      </c>
      <c r="L81" s="192">
        <f t="shared" si="15"/>
        <v>0.9042807336284598</v>
      </c>
    </row>
    <row r="82" spans="1:12" ht="15">
      <c r="A82" s="181" t="s">
        <v>664</v>
      </c>
      <c r="B82" s="193" t="s">
        <v>665</v>
      </c>
      <c r="C82" s="182">
        <v>1.935068E7</v>
      </c>
      <c r="D82" s="183"/>
      <c r="E82" s="183">
        <v>2.7093205E7</v>
      </c>
      <c r="F82" s="183"/>
      <c r="G82" s="183">
        <f t="shared" si="18" ref="G82:G89">+D82+E82+F82</f>
        <v>2.7093205E7</v>
      </c>
      <c r="H82" s="183"/>
      <c r="I82" s="183">
        <v>2.6174228E7</v>
      </c>
      <c r="J82" s="183"/>
      <c r="K82" s="183">
        <f t="shared" si="19" ref="K82:K89">+H82+I82+J82</f>
        <v>2.6174228E7</v>
      </c>
      <c r="L82" s="184">
        <f t="shared" si="15"/>
        <v>0.9660809047877503</v>
      </c>
    </row>
    <row r="83" spans="1:12" ht="15">
      <c r="A83" s="185"/>
      <c r="B83" s="193" t="s">
        <v>666</v>
      </c>
      <c r="C83" s="182">
        <v>7.079256502E9</v>
      </c>
      <c r="D83" s="183"/>
      <c r="E83" s="183">
        <v>7.189866502E9</v>
      </c>
      <c r="F83" s="183"/>
      <c r="G83" s="183">
        <f t="shared" si="18"/>
        <v>7.189866502E9</v>
      </c>
      <c r="H83" s="183"/>
      <c r="I83" s="183">
        <v>7.178928351E9</v>
      </c>
      <c r="J83" s="183"/>
      <c r="K83" s="183">
        <f t="shared" si="19"/>
        <v>7.178928351E9</v>
      </c>
      <c r="L83" s="184">
        <f t="shared" si="15"/>
        <v>0.9984786711968912</v>
      </c>
    </row>
    <row r="84" spans="1:12" ht="15">
      <c r="A84" s="185"/>
      <c r="B84" s="193" t="s">
        <v>667</v>
      </c>
      <c r="C84" s="182">
        <v>1.2E7</v>
      </c>
      <c r="D84" s="183"/>
      <c r="E84" s="183">
        <v>5300000.0</v>
      </c>
      <c r="F84" s="183"/>
      <c r="G84" s="183">
        <f t="shared" si="18"/>
        <v>5300000.0</v>
      </c>
      <c r="H84" s="183"/>
      <c r="I84" s="183">
        <v>5208772.0</v>
      </c>
      <c r="J84" s="183"/>
      <c r="K84" s="183">
        <f t="shared" si="19"/>
        <v>5208772.0</v>
      </c>
      <c r="L84" s="184">
        <f t="shared" si="15"/>
        <v>0.9827871698113207</v>
      </c>
    </row>
    <row r="85" spans="1:12" ht="15">
      <c r="A85" s="185"/>
      <c r="B85" s="193" t="s">
        <v>668</v>
      </c>
      <c r="C85" s="182">
        <v>2.27387518E8</v>
      </c>
      <c r="D85" s="183"/>
      <c r="E85" s="183">
        <v>2.53131153E8</v>
      </c>
      <c r="F85" s="183"/>
      <c r="G85" s="183">
        <f t="shared" si="18"/>
        <v>2.53131153E8</v>
      </c>
      <c r="H85" s="183"/>
      <c r="I85" s="183">
        <v>2.17106903E8</v>
      </c>
      <c r="J85" s="183"/>
      <c r="K85" s="183">
        <f t="shared" si="19"/>
        <v>2.17106903E8</v>
      </c>
      <c r="L85" s="184">
        <f t="shared" si="15"/>
        <v>0.8576854347121786</v>
      </c>
    </row>
    <row r="86" spans="1:12" ht="15">
      <c r="A86" s="185"/>
      <c r="B86" s="193" t="s">
        <v>669</v>
      </c>
      <c r="C86" s="182">
        <v>2.872699208E9</v>
      </c>
      <c r="D86" s="183">
        <v>2.872699208E9</v>
      </c>
      <c r="E86" s="183"/>
      <c r="F86" s="183"/>
      <c r="G86" s="183">
        <f t="shared" si="18"/>
        <v>2.872699208E9</v>
      </c>
      <c r="H86" s="183">
        <v>2.14527348E9</v>
      </c>
      <c r="I86" s="183"/>
      <c r="J86" s="183"/>
      <c r="K86" s="183">
        <f t="shared" si="19"/>
        <v>2.14527348E9</v>
      </c>
      <c r="L86" s="184">
        <f t="shared" si="15"/>
        <v>0.7467797094891669</v>
      </c>
    </row>
    <row r="87" spans="1:12" ht="15">
      <c r="A87" s="185"/>
      <c r="B87" s="193" t="s">
        <v>670</v>
      </c>
      <c r="C87" s="182">
        <v>1.2439707052E9</v>
      </c>
      <c r="D87" s="183"/>
      <c r="E87" s="183">
        <v>1.646322448E9</v>
      </c>
      <c r="F87" s="183"/>
      <c r="G87" s="183">
        <f t="shared" si="18"/>
        <v>1.646322448E9</v>
      </c>
      <c r="H87" s="183"/>
      <c r="I87" s="183">
        <v>1.186030774E9</v>
      </c>
      <c r="J87" s="183"/>
      <c r="K87" s="183">
        <f t="shared" si="19"/>
        <v>1.186030774E9</v>
      </c>
      <c r="L87" s="184">
        <f t="shared" si="15"/>
        <v>0.7204121983763414</v>
      </c>
    </row>
    <row r="88" spans="1:12" ht="15">
      <c r="A88" s="185"/>
      <c r="B88" s="193" t="s">
        <v>671</v>
      </c>
      <c r="C88" s="182">
        <v>2.0667782E7</v>
      </c>
      <c r="D88" s="183">
        <v>1.1288907200000001E8</v>
      </c>
      <c r="E88" s="183">
        <v>1.65E7</v>
      </c>
      <c r="F88" s="183"/>
      <c r="G88" s="183">
        <f t="shared" si="18"/>
        <v>1.2938907200000001E8</v>
      </c>
      <c r="H88" s="183">
        <v>8.0173219E7</v>
      </c>
      <c r="I88" s="183">
        <v>1.2566988E7</v>
      </c>
      <c r="J88" s="183"/>
      <c r="K88" s="183">
        <f t="shared" si="19"/>
        <v>9.2740207E7</v>
      </c>
      <c r="L88" s="184">
        <f t="shared" si="15"/>
        <v>0.7167545571391067</v>
      </c>
    </row>
    <row r="89" spans="1:12" ht="15">
      <c r="A89" s="185"/>
      <c r="B89" s="193" t="s">
        <v>672</v>
      </c>
      <c r="C89" s="182">
        <v>1.6988234766750002E9</v>
      </c>
      <c r="D89" s="183">
        <v>4.011321203850001E8</v>
      </c>
      <c r="E89" s="183">
        <v>3.22826648E8</v>
      </c>
      <c r="F89" s="183">
        <v>1.068071323E9</v>
      </c>
      <c r="G89" s="183">
        <f t="shared" si="18"/>
        <v>1.7920300913850002E9</v>
      </c>
      <c r="H89" s="183">
        <v>2.68594665E8</v>
      </c>
      <c r="I89" s="183">
        <v>3.01177147E8</v>
      </c>
      <c r="J89" s="183">
        <v>1.040335475E9</v>
      </c>
      <c r="K89" s="183">
        <f t="shared" si="19"/>
        <v>1.610107287E9</v>
      </c>
      <c r="L89" s="184">
        <f t="shared" si="15"/>
        <v>0.8984822826025214</v>
      </c>
    </row>
    <row r="90" spans="1:12" ht="15">
      <c r="A90" s="198" t="s">
        <v>673</v>
      </c>
      <c r="B90" s="202"/>
      <c r="C90" s="191">
        <f t="shared" si="20" ref="C90:J90">SUM(C82:C89)</f>
        <v>1.3174155871875E10</v>
      </c>
      <c r="D90" s="191">
        <f t="shared" si="20"/>
        <v>3.386720400385E9</v>
      </c>
      <c r="E90" s="191">
        <f t="shared" si="20"/>
        <v>9.461039956E9</v>
      </c>
      <c r="F90" s="191">
        <f t="shared" si="20"/>
        <v>1.068071323E9</v>
      </c>
      <c r="G90" s="191">
        <f t="shared" si="20"/>
        <v>1.3915831679385E10</v>
      </c>
      <c r="H90" s="191">
        <f t="shared" si="20"/>
        <v>2.494041364E9</v>
      </c>
      <c r="I90" s="191">
        <f t="shared" si="20"/>
        <v>8.927193163E9</v>
      </c>
      <c r="J90" s="191">
        <f t="shared" si="20"/>
        <v>1.040335475E9</v>
      </c>
      <c r="K90" s="191">
        <f>SUM(K82:K89)</f>
        <v>1.2461570002E10</v>
      </c>
      <c r="L90" s="192">
        <f t="shared" si="15"/>
        <v>0.8954958847670346</v>
      </c>
    </row>
    <row r="91" spans="1:12" ht="15" hidden="1">
      <c r="A91" s="203"/>
      <c r="B91" s="204"/>
      <c r="C91" s="205"/>
      <c r="D91" s="205"/>
      <c r="E91" s="205"/>
      <c r="F91" s="205"/>
      <c r="G91" s="205"/>
      <c r="H91" s="205"/>
      <c r="I91" s="205"/>
      <c r="J91" s="205"/>
      <c r="K91" s="200"/>
      <c r="L91" s="206"/>
    </row>
    <row r="92" spans="1:12" ht="15">
      <c r="A92" s="170" t="s">
        <v>10</v>
      </c>
      <c r="B92" s="171"/>
      <c r="C92" s="207">
        <f t="shared" si="21" ref="C92:K92">SUM(C90,C81,C71,C65,C57,C51,C45,C27,C21,C17,C91)</f>
        <v>7.482584190085501E10</v>
      </c>
      <c r="D92" s="207">
        <f t="shared" si="21"/>
        <v>1.4804920111474998E10</v>
      </c>
      <c r="E92" s="207">
        <f t="shared" si="21"/>
        <v>5.029340548278E10</v>
      </c>
      <c r="F92" s="207">
        <f t="shared" si="21"/>
        <v>1.2091338227E10</v>
      </c>
      <c r="G92" s="207">
        <f t="shared" si="21"/>
        <v>7.7189663821255E10</v>
      </c>
      <c r="H92" s="207">
        <f t="shared" si="21"/>
        <v>5.974911087E9</v>
      </c>
      <c r="I92" s="207">
        <f t="shared" si="21"/>
        <v>4.2798140183E10</v>
      </c>
      <c r="J92" s="207">
        <f t="shared" si="21"/>
        <v>1.1085444382E10</v>
      </c>
      <c r="K92" s="207">
        <f t="shared" si="21"/>
        <v>5.9858495652E10</v>
      </c>
      <c r="L92" s="208">
        <f t="shared" si="15"/>
        <v>0.7754729414369766</v>
      </c>
    </row>
    <row r="93" s="115" customFormat="1" ht="15"/>
    <row r="94" spans="6:8" s="115" customFormat="1" ht="15">
      <c r="F94" s="209"/>
      <c r="G94" s="209"/>
      <c r="H94" s="209"/>
    </row>
  </sheetData>
  <mergeCells count="15">
    <mergeCell ref="H4:H5"/>
    <mergeCell ref="I4:I5"/>
    <mergeCell ref="J4:J5"/>
    <mergeCell ref="K4:K5"/>
    <mergeCell ref="A92:B92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" right="0.7086614173228347" top="0.7480314960629921" bottom="0.7480314960629921" header="0.31496062992125984" footer="0.31496062992125984"/>
  <pageSetup fitToHeight="0" orientation="landscape" paperSize="9" scale="49" r:id="rId5"/>
  <rowBreaks count="1" manualBreakCount="1">
    <brk id="57" max="11" man="1"/>
  </rowBreaks>
  <drawing r:id="rId1"/>
  <legacyDrawing r:id="rId4"/>
  <oleObjects>
    <mc:AlternateContent xmlns:mc="http://schemas.openxmlformats.org/markup-compatibility/2006">
      <mc:Choice Requires="x14">
        <oleObject progId="PBrush" shapeId="4097" r:id="rId2">
          <objectPr defaultSize="0" autoPict="0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647700</xdr:rowOff>
              </to>
            </anchor>
          </objectPr>
        </oleObject>
      </mc:Choice>
      <mc:Fallback>
        <oleObject progId="PBrush" shapeId="4097" r:id="rId2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95bda0d2-f3b2-4cf3-9a5a-cb524ef87db1}">
  <dimension ref="A1:P55"/>
  <sheetViews>
    <sheetView workbookViewId="0" topLeftCell="A1">
      <selection pane="topLeft" activeCell="N14" sqref="N14"/>
    </sheetView>
  </sheetViews>
  <sheetFormatPr defaultRowHeight="15"/>
  <cols>
    <col min="1" max="1" width="12.125" customWidth="1"/>
    <col min="2" max="2" width="74.375" bestFit="1" customWidth="1"/>
    <col min="3" max="3" width="14.75" customWidth="1"/>
    <col min="4" max="4" width="19.375" customWidth="1"/>
    <col min="5" max="6" width="16.625" customWidth="1"/>
    <col min="7" max="7" width="18.375" customWidth="1"/>
    <col min="8" max="8" width="19.375" customWidth="1"/>
    <col min="9" max="9" width="19" customWidth="1"/>
    <col min="10" max="10" width="19" bestFit="1" customWidth="1"/>
    <col min="11" max="11" width="13.875" bestFit="1" customWidth="1"/>
    <col min="12" max="12" width="13" customWidth="1"/>
    <col min="13" max="14" width="15.375" bestFit="1" customWidth="1"/>
    <col min="15" max="15" width="19" bestFit="1" customWidth="1"/>
    <col min="16" max="16" width="10.875" customWidth="1"/>
  </cols>
  <sheetData>
    <row r="1" spans="1:16" ht="14.45" customHeight="1">
      <c r="A1" s="210"/>
      <c r="B1" s="210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15.75">
      <c r="A2" s="210"/>
      <c r="B2" s="210"/>
      <c r="C2" s="145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ht="15.75">
      <c r="A3" s="210"/>
      <c r="B3" s="210"/>
      <c r="C3" s="145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ht="56.25" customHeight="1">
      <c r="A4" s="211"/>
      <c r="B4" s="211"/>
      <c r="C4" s="145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6" ht="22.5" customHeight="1">
      <c r="A5" s="89" t="s">
        <v>674</v>
      </c>
      <c r="B5" s="90"/>
      <c r="C5" s="97" t="s">
        <v>377</v>
      </c>
      <c r="D5" s="91" t="s">
        <v>378</v>
      </c>
      <c r="E5" s="92"/>
      <c r="F5" s="92"/>
      <c r="G5" s="92"/>
      <c r="H5" s="92"/>
      <c r="I5" s="93"/>
      <c r="J5" s="91" t="s">
        <v>3</v>
      </c>
      <c r="K5" s="92"/>
      <c r="L5" s="92"/>
      <c r="M5" s="92"/>
      <c r="N5" s="92"/>
      <c r="O5" s="93"/>
      <c r="P5" s="212" t="s">
        <v>4</v>
      </c>
    </row>
    <row r="6" spans="1:16" ht="17.1" customHeight="1">
      <c r="A6" s="176"/>
      <c r="B6" s="96"/>
      <c r="C6" s="177"/>
      <c r="D6" s="97" t="s">
        <v>675</v>
      </c>
      <c r="E6" s="97" t="s">
        <v>676</v>
      </c>
      <c r="F6" s="97" t="s">
        <v>677</v>
      </c>
      <c r="G6" s="97" t="s">
        <v>678</v>
      </c>
      <c r="H6" s="97" t="s">
        <v>679</v>
      </c>
      <c r="I6" s="97" t="s">
        <v>375</v>
      </c>
      <c r="J6" s="97" t="s">
        <v>675</v>
      </c>
      <c r="K6" s="97" t="s">
        <v>676</v>
      </c>
      <c r="L6" s="97" t="s">
        <v>677</v>
      </c>
      <c r="M6" s="97" t="s">
        <v>678</v>
      </c>
      <c r="N6" s="97" t="s">
        <v>679</v>
      </c>
      <c r="O6" s="97" t="s">
        <v>375</v>
      </c>
      <c r="P6" s="213"/>
    </row>
    <row r="7" spans="1:16" ht="23.25" customHeight="1">
      <c r="A7" s="94"/>
      <c r="B7" s="95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214"/>
    </row>
    <row r="8" spans="1:16" ht="15">
      <c r="A8" s="215" t="s">
        <v>680</v>
      </c>
      <c r="B8" s="216" t="s">
        <v>681</v>
      </c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8"/>
    </row>
    <row r="9" spans="1:16" ht="15">
      <c r="A9" s="219" t="s">
        <v>682</v>
      </c>
      <c r="B9" s="154" t="s">
        <v>683</v>
      </c>
      <c r="C9" s="104">
        <v>3.955328886E9</v>
      </c>
      <c r="D9" s="104">
        <v>3.4021857E8</v>
      </c>
      <c r="E9" s="104"/>
      <c r="F9" s="104"/>
      <c r="G9" s="104">
        <v>4.995212529E7</v>
      </c>
      <c r="H9" s="104">
        <v>3.609028394E9</v>
      </c>
      <c r="I9" s="104">
        <f t="shared" si="0" ref="I9:I42">+D9+E9+F9+G9+H9</f>
        <v>3.99919908929E9</v>
      </c>
      <c r="J9" s="104">
        <v>1.45218459E8</v>
      </c>
      <c r="K9" s="104"/>
      <c r="L9" s="104"/>
      <c r="M9" s="104">
        <v>4.6736906E7</v>
      </c>
      <c r="N9" s="104">
        <v>1.1159366E8</v>
      </c>
      <c r="O9" s="104">
        <f t="shared" si="1" ref="O9:O42">+J9+K9+L9+M9+N9</f>
        <v>3.03549025E8</v>
      </c>
      <c r="P9" s="105">
        <f>+O9/I9</f>
        <v>0.0759024540220854</v>
      </c>
    </row>
    <row r="10" spans="1:16" ht="15">
      <c r="A10" s="185"/>
      <c r="B10" s="154" t="s">
        <v>684</v>
      </c>
      <c r="C10" s="104">
        <v>3.6306322E7</v>
      </c>
      <c r="D10" s="104">
        <v>3.6306322E7</v>
      </c>
      <c r="E10" s="104"/>
      <c r="F10" s="104"/>
      <c r="G10" s="104"/>
      <c r="H10" s="104"/>
      <c r="I10" s="104">
        <f t="shared" si="0"/>
        <v>3.6306322E7</v>
      </c>
      <c r="J10" s="104">
        <v>2.5907029E7</v>
      </c>
      <c r="K10" s="104"/>
      <c r="L10" s="104"/>
      <c r="M10" s="104"/>
      <c r="N10" s="104"/>
      <c r="O10" s="104">
        <f t="shared" si="1"/>
        <v>2.5907029E7</v>
      </c>
      <c r="P10" s="105">
        <f t="shared" si="2" ref="P10:P42">+O10/I10</f>
        <v>0.7135679841103155</v>
      </c>
    </row>
    <row r="11" spans="1:16" ht="15">
      <c r="A11" s="185"/>
      <c r="B11" s="154" t="s">
        <v>685</v>
      </c>
      <c r="C11" s="104">
        <v>8.0205006E7</v>
      </c>
      <c r="D11" s="104">
        <v>6.542638E7</v>
      </c>
      <c r="E11" s="220"/>
      <c r="F11" s="104"/>
      <c r="G11" s="104">
        <v>1.2910705E7</v>
      </c>
      <c r="H11" s="104"/>
      <c r="I11" s="104">
        <f t="shared" si="0"/>
        <v>7.8337085E7</v>
      </c>
      <c r="J11" s="104">
        <v>5.2922487E7</v>
      </c>
      <c r="K11" s="104"/>
      <c r="L11" s="104"/>
      <c r="M11" s="104">
        <v>4308990.0</v>
      </c>
      <c r="N11" s="104"/>
      <c r="O11" s="104">
        <f t="shared" si="1"/>
        <v>5.7231477E7</v>
      </c>
      <c r="P11" s="105">
        <f t="shared" si="2"/>
        <v>0.7305796098999598</v>
      </c>
    </row>
    <row r="12" spans="1:16" ht="15">
      <c r="A12" s="185"/>
      <c r="B12" s="154" t="s">
        <v>686</v>
      </c>
      <c r="C12" s="104">
        <v>1.1726829206E9</v>
      </c>
      <c r="D12" s="104">
        <v>4.26263831E8</v>
      </c>
      <c r="E12" s="220">
        <v>5000000.0</v>
      </c>
      <c r="F12" s="104"/>
      <c r="G12" s="104"/>
      <c r="H12" s="104">
        <v>7.419190896E8</v>
      </c>
      <c r="I12" s="104">
        <f t="shared" si="0"/>
        <v>1.1731829206E9</v>
      </c>
      <c r="J12" s="104">
        <v>1.97642164E8</v>
      </c>
      <c r="K12" s="104">
        <v>157700.0</v>
      </c>
      <c r="L12" s="104"/>
      <c r="M12" s="104"/>
      <c r="N12" s="104">
        <v>1.23733652E8</v>
      </c>
      <c r="O12" s="104">
        <f t="shared" si="1"/>
        <v>3.21533516E8</v>
      </c>
      <c r="P12" s="105">
        <f t="shared" si="2"/>
        <v>0.2740693802766566</v>
      </c>
    </row>
    <row r="13" spans="1:16" ht="15">
      <c r="A13" s="185"/>
      <c r="B13" s="154" t="s">
        <v>687</v>
      </c>
      <c r="C13" s="104">
        <v>3388770.0</v>
      </c>
      <c r="D13" s="104">
        <v>3388770.0</v>
      </c>
      <c r="E13" s="220"/>
      <c r="F13" s="104"/>
      <c r="G13" s="104"/>
      <c r="H13" s="104"/>
      <c r="I13" s="104">
        <f t="shared" si="0"/>
        <v>3388770.0</v>
      </c>
      <c r="J13" s="104">
        <v>3360506.0</v>
      </c>
      <c r="K13" s="104"/>
      <c r="L13" s="104"/>
      <c r="M13" s="104"/>
      <c r="N13" s="104"/>
      <c r="O13" s="104">
        <f t="shared" si="1"/>
        <v>3360506.0</v>
      </c>
      <c r="P13" s="105">
        <f t="shared" si="2"/>
        <v>0.9916595106779156</v>
      </c>
    </row>
    <row r="14" spans="1:16" ht="15">
      <c r="A14" s="185"/>
      <c r="B14" s="154" t="s">
        <v>688</v>
      </c>
      <c r="C14" s="104">
        <v>4.680072042E8</v>
      </c>
      <c r="D14" s="104">
        <v>2.31831142E8</v>
      </c>
      <c r="E14" s="220"/>
      <c r="F14" s="104"/>
      <c r="G14" s="104">
        <v>1.13152562E8</v>
      </c>
      <c r="H14" s="104">
        <v>1.2982993919999999E8</v>
      </c>
      <c r="I14" s="104">
        <f t="shared" si="0"/>
        <v>4.748136432E8</v>
      </c>
      <c r="J14" s="104">
        <v>1.35523912E8</v>
      </c>
      <c r="K14" s="104"/>
      <c r="L14" s="104"/>
      <c r="M14" s="104">
        <v>5.3495462E7</v>
      </c>
      <c r="N14" s="104">
        <v>9.6796481E7</v>
      </c>
      <c r="O14" s="104">
        <f t="shared" si="1"/>
        <v>2.85815855E8</v>
      </c>
      <c r="P14" s="105">
        <f t="shared" si="2"/>
        <v>0.6019537540533756</v>
      </c>
    </row>
    <row r="15" spans="1:16" ht="15">
      <c r="A15" s="185"/>
      <c r="B15" s="221" t="s">
        <v>689</v>
      </c>
      <c r="C15" s="104">
        <v>1.4512508442E9</v>
      </c>
      <c r="D15" s="104">
        <v>1.371607156E9</v>
      </c>
      <c r="E15" s="220"/>
      <c r="F15" s="104"/>
      <c r="G15" s="104">
        <v>7.03737582E7</v>
      </c>
      <c r="H15" s="104">
        <v>2.0E7</v>
      </c>
      <c r="I15" s="104">
        <f t="shared" si="0"/>
        <v>1.4619809142E9</v>
      </c>
      <c r="J15" s="117">
        <v>1.105148229E9</v>
      </c>
      <c r="K15" s="104"/>
      <c r="L15" s="104"/>
      <c r="M15" s="104">
        <v>2.300423E7</v>
      </c>
      <c r="N15" s="104">
        <v>0.0</v>
      </c>
      <c r="O15" s="104">
        <f t="shared" si="1"/>
        <v>1.128152459E9</v>
      </c>
      <c r="P15" s="105">
        <f t="shared" si="2"/>
        <v>0.771660182456847</v>
      </c>
    </row>
    <row r="16" spans="1:16" ht="15">
      <c r="A16" s="185"/>
      <c r="B16" s="154" t="s">
        <v>690</v>
      </c>
      <c r="C16" s="104">
        <v>9.70083405E8</v>
      </c>
      <c r="D16" s="104">
        <v>6.76102268E8</v>
      </c>
      <c r="E16" s="220"/>
      <c r="F16" s="104"/>
      <c r="G16" s="104">
        <v>2.9501829E8</v>
      </c>
      <c r="H16" s="104"/>
      <c r="I16" s="104">
        <f t="shared" si="0"/>
        <v>9.71120558E8</v>
      </c>
      <c r="J16" s="104">
        <v>1.22796579E8</v>
      </c>
      <c r="K16" s="104"/>
      <c r="L16" s="104"/>
      <c r="M16" s="104">
        <v>1.2089153E7</v>
      </c>
      <c r="N16" s="104"/>
      <c r="O16" s="104">
        <f t="shared" si="1"/>
        <v>1.34885732E8</v>
      </c>
      <c r="P16" s="105">
        <f t="shared" si="2"/>
        <v>0.13889699985117604</v>
      </c>
    </row>
    <row r="17" spans="1:16" ht="15">
      <c r="A17" s="185"/>
      <c r="B17" s="154" t="s">
        <v>691</v>
      </c>
      <c r="C17" s="104">
        <v>1.92079064E8</v>
      </c>
      <c r="D17" s="104">
        <v>1.8934212E8</v>
      </c>
      <c r="E17" s="220"/>
      <c r="F17" s="104"/>
      <c r="G17" s="104">
        <v>6503419.0</v>
      </c>
      <c r="H17" s="104"/>
      <c r="I17" s="104">
        <f t="shared" si="0"/>
        <v>1.95845539E8</v>
      </c>
      <c r="J17" s="104">
        <v>1.67837648E8</v>
      </c>
      <c r="K17" s="104"/>
      <c r="L17" s="104"/>
      <c r="M17" s="104">
        <v>3684907.0</v>
      </c>
      <c r="N17" s="104"/>
      <c r="O17" s="104">
        <f t="shared" si="1"/>
        <v>1.71522555E8</v>
      </c>
      <c r="P17" s="105">
        <f t="shared" si="2"/>
        <v>0.8758052691718446</v>
      </c>
    </row>
    <row r="18" spans="1:16" ht="15">
      <c r="A18" s="185"/>
      <c r="B18" s="154" t="s">
        <v>692</v>
      </c>
      <c r="C18" s="104">
        <v>2.6689379829500002E8</v>
      </c>
      <c r="D18" s="104">
        <v>2.40121659E8</v>
      </c>
      <c r="E18" s="220"/>
      <c r="F18" s="104"/>
      <c r="G18" s="104">
        <v>3.0880135295E7</v>
      </c>
      <c r="H18" s="104"/>
      <c r="I18" s="104">
        <f t="shared" si="0"/>
        <v>2.71001794295E8</v>
      </c>
      <c r="J18" s="104">
        <v>1.80901072E8</v>
      </c>
      <c r="K18" s="104"/>
      <c r="L18" s="104"/>
      <c r="M18" s="104">
        <v>1.7450827E7</v>
      </c>
      <c r="N18" s="104"/>
      <c r="O18" s="104">
        <f t="shared" si="1"/>
        <v>1.98351899E8</v>
      </c>
      <c r="P18" s="105">
        <f t="shared" si="2"/>
        <v>0.7319209805086504</v>
      </c>
    </row>
    <row r="19" spans="1:16" ht="15">
      <c r="A19" s="185"/>
      <c r="B19" s="154" t="s">
        <v>693</v>
      </c>
      <c r="C19" s="104">
        <v>1.3421365875E10</v>
      </c>
      <c r="D19" s="104">
        <v>1.2266174926E10</v>
      </c>
      <c r="E19" s="220">
        <v>2.24345529E8</v>
      </c>
      <c r="F19" s="104"/>
      <c r="G19" s="104">
        <v>5.282227E7</v>
      </c>
      <c r="H19" s="104"/>
      <c r="I19" s="104">
        <f t="shared" si="0"/>
        <v>1.2543342725E10</v>
      </c>
      <c r="J19" s="104">
        <v>1.1266648634E10</v>
      </c>
      <c r="K19" s="104">
        <v>1.86785119E8</v>
      </c>
      <c r="L19" s="104"/>
      <c r="M19" s="104">
        <v>2.6328761E7</v>
      </c>
      <c r="N19" s="104"/>
      <c r="O19" s="104">
        <f t="shared" si="1"/>
        <v>1.1479762514E10</v>
      </c>
      <c r="P19" s="105">
        <f t="shared" si="2"/>
        <v>0.9152075938353984</v>
      </c>
    </row>
    <row r="20" spans="1:16" ht="15">
      <c r="A20" s="185"/>
      <c r="B20" s="154" t="s">
        <v>694</v>
      </c>
      <c r="C20" s="104">
        <v>3.7523665702E9</v>
      </c>
      <c r="D20" s="104">
        <v>6.69276927E8</v>
      </c>
      <c r="E20" s="220">
        <v>4.5889765E7</v>
      </c>
      <c r="F20" s="104"/>
      <c r="G20" s="104">
        <v>1.52888283E9</v>
      </c>
      <c r="H20" s="104">
        <v>2.2082684712E9</v>
      </c>
      <c r="I20" s="104">
        <f t="shared" si="0"/>
        <v>4.4523179932E9</v>
      </c>
      <c r="J20" s="104">
        <v>2.44384368E8</v>
      </c>
      <c r="K20" s="104">
        <v>4.536683E7</v>
      </c>
      <c r="L20" s="104"/>
      <c r="M20" s="104">
        <v>5.32621035E8</v>
      </c>
      <c r="N20" s="104">
        <v>8.16875002E8</v>
      </c>
      <c r="O20" s="104">
        <f t="shared" si="1"/>
        <v>1.639247235E9</v>
      </c>
      <c r="P20" s="105">
        <f t="shared" si="2"/>
        <v>0.3681783820256354</v>
      </c>
    </row>
    <row r="21" spans="1:16" ht="15">
      <c r="A21" s="185"/>
      <c r="B21" s="154" t="s">
        <v>695</v>
      </c>
      <c r="C21" s="104">
        <v>6.043552274E8</v>
      </c>
      <c r="D21" s="104">
        <v>2.65959563E8</v>
      </c>
      <c r="E21" s="220"/>
      <c r="F21" s="104"/>
      <c r="G21" s="104">
        <v>2.76546426E8</v>
      </c>
      <c r="H21" s="104">
        <v>1.141863704E8</v>
      </c>
      <c r="I21" s="104">
        <f t="shared" si="0"/>
        <v>6.566923594E8</v>
      </c>
      <c r="J21" s="104">
        <v>2.19522591E8</v>
      </c>
      <c r="K21" s="104"/>
      <c r="L21" s="104"/>
      <c r="M21" s="104">
        <v>2.23804765E8</v>
      </c>
      <c r="N21" s="104">
        <v>1.5142286E7</v>
      </c>
      <c r="O21" s="104">
        <f t="shared" si="1"/>
        <v>4.58469642E8</v>
      </c>
      <c r="P21" s="105">
        <f t="shared" si="2"/>
        <v>0.6981498039948111</v>
      </c>
    </row>
    <row r="22" spans="1:16" ht="15">
      <c r="A22" s="185"/>
      <c r="B22" s="154" t="s">
        <v>696</v>
      </c>
      <c r="C22" s="104">
        <v>1.163523606E9</v>
      </c>
      <c r="D22" s="104">
        <v>8.4602645E7</v>
      </c>
      <c r="E22" s="220"/>
      <c r="F22" s="104"/>
      <c r="G22" s="104">
        <v>2485930.0</v>
      </c>
      <c r="H22" s="104">
        <v>1.153103308E9</v>
      </c>
      <c r="I22" s="104">
        <f t="shared" si="0"/>
        <v>1.240191883E9</v>
      </c>
      <c r="J22" s="104">
        <v>6.4628011E7</v>
      </c>
      <c r="K22" s="104"/>
      <c r="L22" s="104"/>
      <c r="M22" s="104">
        <v>2440015.0</v>
      </c>
      <c r="N22" s="104">
        <v>1.14073866E8</v>
      </c>
      <c r="O22" s="104">
        <f t="shared" si="1"/>
        <v>1.81141892E8</v>
      </c>
      <c r="P22" s="105">
        <f t="shared" si="2"/>
        <v>0.14605956907395756</v>
      </c>
    </row>
    <row r="23" spans="1:16" ht="15">
      <c r="A23" s="185"/>
      <c r="B23" s="154" t="s">
        <v>697</v>
      </c>
      <c r="C23" s="104">
        <v>3.75195586E8</v>
      </c>
      <c r="D23" s="104">
        <v>2.73393867E8</v>
      </c>
      <c r="E23" s="220"/>
      <c r="F23" s="104">
        <v>7.7286152E7</v>
      </c>
      <c r="G23" s="104">
        <v>3.3570501E7</v>
      </c>
      <c r="H23" s="104"/>
      <c r="I23" s="104">
        <f t="shared" si="0"/>
        <v>3.8425052E8</v>
      </c>
      <c r="J23" s="104">
        <v>2.15361771E8</v>
      </c>
      <c r="K23" s="104"/>
      <c r="L23" s="104">
        <v>7.5219718E7</v>
      </c>
      <c r="M23" s="104">
        <v>2.3179286E7</v>
      </c>
      <c r="N23" s="104"/>
      <c r="O23" s="104">
        <f t="shared" si="1"/>
        <v>3.13760775E8</v>
      </c>
      <c r="P23" s="105">
        <f t="shared" si="2"/>
        <v>0.8165526360250599</v>
      </c>
    </row>
    <row r="24" spans="1:16" ht="15">
      <c r="A24" s="185"/>
      <c r="B24" s="154" t="s">
        <v>698</v>
      </c>
      <c r="C24" s="104">
        <v>3.15276115E8</v>
      </c>
      <c r="D24" s="104">
        <v>1.09611555E8</v>
      </c>
      <c r="E24" s="220"/>
      <c r="F24" s="104"/>
      <c r="G24" s="104">
        <v>2.58648798E8</v>
      </c>
      <c r="H24" s="104">
        <v>1.66692843E8</v>
      </c>
      <c r="I24" s="104">
        <f t="shared" si="0"/>
        <v>5.34953196E8</v>
      </c>
      <c r="J24" s="104">
        <v>6.5174241E7</v>
      </c>
      <c r="K24" s="104"/>
      <c r="L24" s="104"/>
      <c r="M24" s="104">
        <v>1.00200114E8</v>
      </c>
      <c r="N24" s="104">
        <v>1.54921593E8</v>
      </c>
      <c r="O24" s="104">
        <f t="shared" si="1"/>
        <v>3.20295948E8</v>
      </c>
      <c r="P24" s="105">
        <f t="shared" si="2"/>
        <v>0.5987363948751883</v>
      </c>
    </row>
    <row r="25" spans="1:16" ht="15">
      <c r="A25" s="185"/>
      <c r="B25" s="154" t="s">
        <v>699</v>
      </c>
      <c r="C25" s="104">
        <v>1.3219094486E9</v>
      </c>
      <c r="D25" s="104">
        <v>4.16386497E8</v>
      </c>
      <c r="E25" s="220"/>
      <c r="F25" s="104"/>
      <c r="G25" s="104">
        <v>1.32840098E8</v>
      </c>
      <c r="H25" s="104">
        <v>7.546476016E8</v>
      </c>
      <c r="I25" s="104">
        <f t="shared" si="0"/>
        <v>1.3038741966E9</v>
      </c>
      <c r="J25" s="104">
        <v>2.41392873E8</v>
      </c>
      <c r="K25" s="104"/>
      <c r="L25" s="104"/>
      <c r="M25" s="104">
        <v>1.9523937E7</v>
      </c>
      <c r="N25" s="104">
        <v>1.27140715E8</v>
      </c>
      <c r="O25" s="104">
        <f t="shared" si="1"/>
        <v>3.88057525E8</v>
      </c>
      <c r="P25" s="105">
        <f t="shared" si="2"/>
        <v>0.2976188393112649</v>
      </c>
    </row>
    <row r="26" spans="1:16" ht="15">
      <c r="A26" s="185"/>
      <c r="B26" s="154" t="s">
        <v>700</v>
      </c>
      <c r="C26" s="104">
        <v>1.3615126176750002E9</v>
      </c>
      <c r="D26" s="104">
        <v>6.62433642E8</v>
      </c>
      <c r="E26" s="220"/>
      <c r="F26" s="104">
        <v>2.33777849E8</v>
      </c>
      <c r="G26" s="104">
        <v>1.9929299555E8</v>
      </c>
      <c r="H26" s="104">
        <v>3.9254879083500004E8</v>
      </c>
      <c r="I26" s="104">
        <f t="shared" si="0"/>
        <v>1.488053277385E9</v>
      </c>
      <c r="J26" s="104">
        <v>5.30751477E8</v>
      </c>
      <c r="K26" s="104"/>
      <c r="L26" s="104">
        <v>3.3786636E7</v>
      </c>
      <c r="M26" s="104">
        <v>1.5032991E8</v>
      </c>
      <c r="N26" s="104">
        <v>2.26588839E8</v>
      </c>
      <c r="O26" s="104">
        <f t="shared" si="1"/>
        <v>9.41456862E8</v>
      </c>
      <c r="P26" s="105">
        <f t="shared" si="2"/>
        <v>0.6326768512310594</v>
      </c>
    </row>
    <row r="27" spans="1:16" ht="15">
      <c r="A27" s="185"/>
      <c r="B27" s="154" t="s">
        <v>701</v>
      </c>
      <c r="C27" s="104">
        <v>4.1347198756E9</v>
      </c>
      <c r="D27" s="104">
        <v>4.038601953E9</v>
      </c>
      <c r="E27" s="220"/>
      <c r="F27" s="104"/>
      <c r="G27" s="104">
        <v>5.3558656E7</v>
      </c>
      <c r="H27" s="104">
        <v>4.26788856E7</v>
      </c>
      <c r="I27" s="104">
        <f t="shared" si="0"/>
        <v>4.1348394946E9</v>
      </c>
      <c r="J27" s="104">
        <v>4.013130064E9</v>
      </c>
      <c r="K27" s="104"/>
      <c r="L27" s="104"/>
      <c r="M27" s="104">
        <v>4.8861263E7</v>
      </c>
      <c r="N27" s="104">
        <v>0.0</v>
      </c>
      <c r="O27" s="104">
        <f t="shared" si="1"/>
        <v>4.061991327E9</v>
      </c>
      <c r="P27" s="105">
        <f t="shared" si="2"/>
        <v>0.9823818632633412</v>
      </c>
    </row>
    <row r="28" spans="1:16" s="224" customFormat="1" ht="15">
      <c r="A28" s="198" t="s">
        <v>702</v>
      </c>
      <c r="B28" s="222"/>
      <c r="C28" s="110">
        <f t="shared" si="3" ref="C28:O28">SUM(C9:C27)</f>
        <v>3.504645114177E10</v>
      </c>
      <c r="D28" s="110">
        <f t="shared" si="3"/>
        <v>2.2367049793E10</v>
      </c>
      <c r="E28" s="110">
        <f t="shared" si="3"/>
        <v>2.75235294E8</v>
      </c>
      <c r="F28" s="110">
        <f t="shared" si="3"/>
        <v>3.11064001E8</v>
      </c>
      <c r="G28" s="110">
        <f t="shared" si="3"/>
        <v>3.117439499335E9</v>
      </c>
      <c r="H28" s="110">
        <f t="shared" si="3"/>
        <v>9.332903693435E9</v>
      </c>
      <c r="I28" s="110">
        <f t="shared" si="3"/>
        <v>3.540369228077E10</v>
      </c>
      <c r="J28" s="110">
        <f t="shared" si="3"/>
        <v>1.8998252115E10</v>
      </c>
      <c r="K28" s="110">
        <f t="shared" si="3"/>
        <v>2.32309649E8</v>
      </c>
      <c r="L28" s="110">
        <f t="shared" si="3"/>
        <v>1.09006354E8</v>
      </c>
      <c r="M28" s="110">
        <f t="shared" si="3"/>
        <v>1.288059561E9</v>
      </c>
      <c r="N28" s="110">
        <f t="shared" si="3"/>
        <v>1.786866094E9</v>
      </c>
      <c r="O28" s="110">
        <f t="shared" si="3"/>
        <v>2.2414493773E10</v>
      </c>
      <c r="P28" s="223">
        <f t="shared" si="2"/>
        <v>0.6331117555547939</v>
      </c>
    </row>
    <row r="29" spans="1:16" ht="15">
      <c r="A29" s="219" t="s">
        <v>703</v>
      </c>
      <c r="B29" s="154" t="s">
        <v>704</v>
      </c>
      <c r="C29" s="104">
        <v>1.967032691E9</v>
      </c>
      <c r="D29" s="104">
        <v>2.023391967E9</v>
      </c>
      <c r="E29" s="104"/>
      <c r="F29" s="104"/>
      <c r="G29" s="104">
        <v>4.583434E7</v>
      </c>
      <c r="H29" s="104"/>
      <c r="I29" s="104">
        <f t="shared" si="0"/>
        <v>2.069226307E9</v>
      </c>
      <c r="J29" s="104">
        <v>1.870569018E9</v>
      </c>
      <c r="K29" s="104"/>
      <c r="L29" s="104"/>
      <c r="M29" s="104">
        <v>4.4987577E7</v>
      </c>
      <c r="N29" s="104"/>
      <c r="O29" s="104">
        <f t="shared" si="1"/>
        <v>1.915556595E9</v>
      </c>
      <c r="P29" s="105">
        <f t="shared" si="2"/>
        <v>0.9257356667658102</v>
      </c>
    </row>
    <row r="30" spans="1:16" ht="15">
      <c r="A30" s="185"/>
      <c r="B30" s="154" t="s">
        <v>705</v>
      </c>
      <c r="C30" s="104">
        <v>3.5549727E7</v>
      </c>
      <c r="D30" s="104">
        <v>4.0114647E7</v>
      </c>
      <c r="E30" s="104"/>
      <c r="F30" s="104"/>
      <c r="G30" s="104"/>
      <c r="H30" s="104"/>
      <c r="I30" s="104">
        <f t="shared" si="0"/>
        <v>4.0114647E7</v>
      </c>
      <c r="J30" s="104">
        <v>3.040839E7</v>
      </c>
      <c r="K30" s="104"/>
      <c r="L30" s="104"/>
      <c r="M30" s="104"/>
      <c r="N30" s="104"/>
      <c r="O30" s="104">
        <f t="shared" si="1"/>
        <v>3.040839E7</v>
      </c>
      <c r="P30" s="105">
        <f t="shared" si="2"/>
        <v>0.7580370830634506</v>
      </c>
    </row>
    <row r="31" spans="1:16" ht="15">
      <c r="A31" s="185"/>
      <c r="B31" s="154" t="s">
        <v>706</v>
      </c>
      <c r="C31" s="104">
        <v>1.3668579E9</v>
      </c>
      <c r="D31" s="104">
        <v>1.41805011E9</v>
      </c>
      <c r="E31" s="104"/>
      <c r="F31" s="104"/>
      <c r="G31" s="104"/>
      <c r="H31" s="104"/>
      <c r="I31" s="104">
        <f t="shared" si="0"/>
        <v>1.41805011E9</v>
      </c>
      <c r="J31" s="104">
        <v>1.076428908E9</v>
      </c>
      <c r="K31" s="104"/>
      <c r="L31" s="104"/>
      <c r="M31" s="104"/>
      <c r="N31" s="104"/>
      <c r="O31" s="104">
        <f t="shared" si="1"/>
        <v>1.076428908E9</v>
      </c>
      <c r="P31" s="105">
        <f t="shared" si="2"/>
        <v>0.7590908814921922</v>
      </c>
    </row>
    <row r="32" spans="1:16" ht="15">
      <c r="A32" s="185"/>
      <c r="B32" s="154" t="s">
        <v>707</v>
      </c>
      <c r="C32" s="104">
        <v>2.034576962E9</v>
      </c>
      <c r="D32" s="104">
        <v>1.584065874E9</v>
      </c>
      <c r="E32" s="104">
        <v>4.13323234E8</v>
      </c>
      <c r="F32" s="104"/>
      <c r="G32" s="104">
        <v>3.2611361E7</v>
      </c>
      <c r="H32" s="104"/>
      <c r="I32" s="104">
        <f t="shared" si="0"/>
        <v>2.030000469E9</v>
      </c>
      <c r="J32" s="104">
        <v>1.442791981E9</v>
      </c>
      <c r="K32" s="104">
        <v>2.0941364E8</v>
      </c>
      <c r="L32" s="104"/>
      <c r="M32" s="104">
        <v>1.4629291E7</v>
      </c>
      <c r="N32" s="104"/>
      <c r="O32" s="104">
        <f t="shared" si="1"/>
        <v>1.666834912E9</v>
      </c>
      <c r="P32" s="225">
        <f t="shared" si="2"/>
        <v>0.8211007521693336</v>
      </c>
    </row>
    <row r="33" spans="1:16" ht="15">
      <c r="A33" s="185"/>
      <c r="B33" s="154" t="s">
        <v>708</v>
      </c>
      <c r="C33" s="104">
        <v>4.276982E7</v>
      </c>
      <c r="D33" s="104">
        <v>4.2523885E7</v>
      </c>
      <c r="E33" s="104"/>
      <c r="F33" s="104"/>
      <c r="G33" s="104">
        <v>245935.0</v>
      </c>
      <c r="H33" s="104"/>
      <c r="I33" s="104">
        <f t="shared" si="0"/>
        <v>4.276982E7</v>
      </c>
      <c r="J33" s="104">
        <v>3.7834584E7</v>
      </c>
      <c r="K33" s="104"/>
      <c r="L33" s="104"/>
      <c r="M33" s="104">
        <v>236988.0</v>
      </c>
      <c r="N33" s="104"/>
      <c r="O33" s="104">
        <f t="shared" si="1"/>
        <v>3.8071572E7</v>
      </c>
      <c r="P33" s="105">
        <f t="shared" si="2"/>
        <v>0.8901503910935328</v>
      </c>
    </row>
    <row r="34" spans="1:16" ht="15">
      <c r="A34" s="185"/>
      <c r="B34" s="154" t="s">
        <v>709</v>
      </c>
      <c r="C34" s="104">
        <v>4.286029465E9</v>
      </c>
      <c r="D34" s="104">
        <v>4.199889612E9</v>
      </c>
      <c r="E34" s="104">
        <v>9.235155E7</v>
      </c>
      <c r="F34" s="104"/>
      <c r="G34" s="104">
        <v>1.0928287E7</v>
      </c>
      <c r="H34" s="104"/>
      <c r="I34" s="104">
        <f t="shared" si="0"/>
        <v>4.303169449E9</v>
      </c>
      <c r="J34" s="104">
        <v>3.969819344E9</v>
      </c>
      <c r="K34" s="104">
        <v>6287583.0</v>
      </c>
      <c r="L34" s="104"/>
      <c r="M34" s="104">
        <v>1.0856107E7</v>
      </c>
      <c r="N34" s="104"/>
      <c r="O34" s="104">
        <f t="shared" si="1"/>
        <v>3.986963034E9</v>
      </c>
      <c r="P34" s="105">
        <f t="shared" si="2"/>
        <v>0.9265177867737738</v>
      </c>
    </row>
    <row r="35" spans="1:16" s="224" customFormat="1" ht="15">
      <c r="A35" s="198" t="s">
        <v>710</v>
      </c>
      <c r="B35" s="222"/>
      <c r="C35" s="110">
        <f t="shared" si="4" ref="C35:N35">SUM(C29:C34)</f>
        <v>9.732816565E9</v>
      </c>
      <c r="D35" s="110">
        <f t="shared" si="4"/>
        <v>9.308036095E9</v>
      </c>
      <c r="E35" s="110">
        <f t="shared" si="4"/>
        <v>5.05674784E8</v>
      </c>
      <c r="F35" s="110">
        <f t="shared" si="4"/>
        <v>0.0</v>
      </c>
      <c r="G35" s="110">
        <f t="shared" si="4"/>
        <v>8.9619923E7</v>
      </c>
      <c r="H35" s="110">
        <f t="shared" si="4"/>
        <v>0.0</v>
      </c>
      <c r="I35" s="110">
        <f t="shared" si="4"/>
        <v>9.903330802E9</v>
      </c>
      <c r="J35" s="110">
        <f t="shared" si="4"/>
        <v>8.427852225E9</v>
      </c>
      <c r="K35" s="110">
        <f t="shared" si="4"/>
        <v>2.15701223E8</v>
      </c>
      <c r="L35" s="110">
        <f t="shared" si="4"/>
        <v>0.0</v>
      </c>
      <c r="M35" s="110">
        <f t="shared" si="4"/>
        <v>7.0709963E7</v>
      </c>
      <c r="N35" s="110">
        <f t="shared" si="4"/>
        <v>0.0</v>
      </c>
      <c r="O35" s="110">
        <f t="shared" si="1"/>
        <v>8.714263411E9</v>
      </c>
      <c r="P35" s="223">
        <f t="shared" si="2"/>
        <v>0.879932578768361</v>
      </c>
    </row>
    <row r="36" spans="1:16" ht="15">
      <c r="A36" s="219" t="s">
        <v>711</v>
      </c>
      <c r="B36" s="221" t="s">
        <v>712</v>
      </c>
      <c r="C36" s="117">
        <v>7.212275514235001E9</v>
      </c>
      <c r="D36" s="117">
        <v>6.579018241E9</v>
      </c>
      <c r="E36" s="117"/>
      <c r="F36" s="117"/>
      <c r="G36" s="117">
        <v>1.017265689635E9</v>
      </c>
      <c r="H36" s="117">
        <v>9.004206288E8</v>
      </c>
      <c r="I36" s="117">
        <f t="shared" si="0"/>
        <v>8.496704559435E9</v>
      </c>
      <c r="J36" s="117">
        <v>5.801806036E9</v>
      </c>
      <c r="K36" s="117"/>
      <c r="L36" s="117"/>
      <c r="M36" s="117">
        <v>8.66534784E8</v>
      </c>
      <c r="N36" s="117">
        <v>3.98498824E8</v>
      </c>
      <c r="O36" s="117">
        <f t="shared" si="1"/>
        <v>7.066839644E9</v>
      </c>
      <c r="P36" s="118">
        <f t="shared" si="2"/>
        <v>0.8317153544138198</v>
      </c>
    </row>
    <row r="37" spans="1:16" ht="15">
      <c r="A37" s="185"/>
      <c r="B37" s="154" t="s">
        <v>713</v>
      </c>
      <c r="C37" s="104">
        <v>9.9305793744E9</v>
      </c>
      <c r="D37" s="104">
        <v>9.228778832E9</v>
      </c>
      <c r="E37" s="104">
        <v>3.8E7</v>
      </c>
      <c r="F37" s="104"/>
      <c r="G37" s="104">
        <v>3.08165393E8</v>
      </c>
      <c r="H37" s="104">
        <v>3.6100997579999995E8</v>
      </c>
      <c r="I37" s="104">
        <f t="shared" si="0"/>
        <v>9.9359542008E9</v>
      </c>
      <c r="J37" s="104">
        <v>8.867183279E9</v>
      </c>
      <c r="K37" s="104">
        <v>1219000.0</v>
      </c>
      <c r="L37" s="104"/>
      <c r="M37" s="104">
        <v>1.55520805E8</v>
      </c>
      <c r="N37" s="104">
        <v>3.3188361E8</v>
      </c>
      <c r="O37" s="104">
        <f t="shared" si="1"/>
        <v>9.355806694E9</v>
      </c>
      <c r="P37" s="105">
        <f t="shared" si="2"/>
        <v>0.9416112941871966</v>
      </c>
    </row>
    <row r="38" spans="1:16" ht="15">
      <c r="A38" s="185"/>
      <c r="B38" s="154" t="s">
        <v>714</v>
      </c>
      <c r="C38" s="104">
        <v>1.14925342852E10</v>
      </c>
      <c r="D38" s="104">
        <v>1.0503561094E10</v>
      </c>
      <c r="E38" s="104"/>
      <c r="F38" s="104"/>
      <c r="G38" s="104">
        <v>5.959919E7</v>
      </c>
      <c r="H38" s="104">
        <v>1.457063244E9</v>
      </c>
      <c r="I38" s="104">
        <f t="shared" si="0"/>
        <v>1.2020223528E10</v>
      </c>
      <c r="J38" s="104">
        <v>1.0203268054E10</v>
      </c>
      <c r="K38" s="104"/>
      <c r="L38" s="104"/>
      <c r="M38" s="104">
        <v>5.9460462E7</v>
      </c>
      <c r="N38" s="104">
        <v>1.028294261E9</v>
      </c>
      <c r="O38" s="104">
        <f t="shared" si="1"/>
        <v>1.1291022777E10</v>
      </c>
      <c r="P38" s="105">
        <f t="shared" si="2"/>
        <v>0.9393355082539526</v>
      </c>
    </row>
    <row r="39" spans="1:16" ht="15">
      <c r="A39" s="185"/>
      <c r="B39" s="154" t="s">
        <v>715</v>
      </c>
      <c r="C39" s="104">
        <v>1.60289821E8</v>
      </c>
      <c r="D39" s="104">
        <v>1.53392995E8</v>
      </c>
      <c r="E39" s="104"/>
      <c r="F39" s="104"/>
      <c r="G39" s="104">
        <v>1.6258142E7</v>
      </c>
      <c r="H39" s="104"/>
      <c r="I39" s="104">
        <f t="shared" si="0"/>
        <v>1.69651137E8</v>
      </c>
      <c r="J39" s="104">
        <v>1.29901074E8</v>
      </c>
      <c r="K39" s="104"/>
      <c r="L39" s="104"/>
      <c r="M39" s="104">
        <v>1.2746666E7</v>
      </c>
      <c r="N39" s="104"/>
      <c r="O39" s="104">
        <f t="shared" si="1"/>
        <v>1.4264774E8</v>
      </c>
      <c r="P39" s="105">
        <f t="shared" si="2"/>
        <v>0.8408298495517893</v>
      </c>
    </row>
    <row r="40" spans="1:16" ht="15">
      <c r="A40" s="185"/>
      <c r="B40" s="154" t="s">
        <v>716</v>
      </c>
      <c r="C40" s="104">
        <v>4.291473E7</v>
      </c>
      <c r="D40" s="104">
        <v>3.1131586E7</v>
      </c>
      <c r="E40" s="104"/>
      <c r="F40" s="104"/>
      <c r="G40" s="104">
        <v>1.3358575E7</v>
      </c>
      <c r="H40" s="104"/>
      <c r="I40" s="104">
        <f t="shared" si="0"/>
        <v>4.4490161E7</v>
      </c>
      <c r="J40" s="104">
        <v>2.815244E7</v>
      </c>
      <c r="K40" s="104"/>
      <c r="L40" s="104"/>
      <c r="M40" s="104">
        <v>1.2962909E7</v>
      </c>
      <c r="N40" s="104"/>
      <c r="O40" s="104">
        <f t="shared" si="1"/>
        <v>4.1115349E7</v>
      </c>
      <c r="P40" s="105">
        <f t="shared" si="2"/>
        <v>0.9241447564102994</v>
      </c>
    </row>
    <row r="41" spans="1:16" ht="15">
      <c r="A41" s="185"/>
      <c r="B41" s="154" t="s">
        <v>717</v>
      </c>
      <c r="C41" s="104">
        <v>9.8359100725E8</v>
      </c>
      <c r="D41" s="104">
        <v>5.42646328E8</v>
      </c>
      <c r="E41" s="104"/>
      <c r="F41" s="104"/>
      <c r="G41" s="104">
        <v>4.5189787225000006E8</v>
      </c>
      <c r="H41" s="104"/>
      <c r="I41" s="104">
        <f t="shared" si="0"/>
        <v>9.9454420025E8</v>
      </c>
      <c r="J41" s="104">
        <v>4.20091763E8</v>
      </c>
      <c r="K41" s="104"/>
      <c r="L41" s="104"/>
      <c r="M41" s="104">
        <v>3.0631041E8</v>
      </c>
      <c r="N41" s="104"/>
      <c r="O41" s="104">
        <f t="shared" si="1"/>
        <v>7.26402173E8</v>
      </c>
      <c r="P41" s="105">
        <f t="shared" si="2"/>
        <v>0.7303870183119093</v>
      </c>
    </row>
    <row r="42" spans="1:16" ht="15">
      <c r="A42" s="186"/>
      <c r="B42" s="154" t="s">
        <v>718</v>
      </c>
      <c r="C42" s="104">
        <v>2.24389462E8</v>
      </c>
      <c r="D42" s="104">
        <v>1.76072952E8</v>
      </c>
      <c r="E42" s="104">
        <v>4.5E7</v>
      </c>
      <c r="F42" s="104"/>
      <c r="G42" s="104"/>
      <c r="H42" s="104"/>
      <c r="I42" s="104">
        <f t="shared" si="0"/>
        <v>2.21072952E8</v>
      </c>
      <c r="J42" s="104">
        <v>1.05904091E8</v>
      </c>
      <c r="K42" s="104">
        <v>0.0</v>
      </c>
      <c r="L42" s="104"/>
      <c r="M42" s="104"/>
      <c r="N42" s="104"/>
      <c r="O42" s="104">
        <f t="shared" si="1"/>
        <v>1.05904091E8</v>
      </c>
      <c r="P42" s="105">
        <f t="shared" si="2"/>
        <v>0.479045898839764</v>
      </c>
    </row>
    <row r="43" spans="1:16" s="224" customFormat="1" ht="15">
      <c r="A43" s="198" t="s">
        <v>719</v>
      </c>
      <c r="B43" s="222"/>
      <c r="C43" s="110">
        <f>SUM(C36:C42)</f>
        <v>3.0046574194085E10</v>
      </c>
      <c r="D43" s="110">
        <f t="shared" si="5" ref="D43:N43">SUM(D36:D42)</f>
        <v>2.7214602028E10</v>
      </c>
      <c r="E43" s="110">
        <f t="shared" si="5"/>
        <v>8.3E7</v>
      </c>
      <c r="F43" s="110">
        <f t="shared" si="5"/>
        <v>0.0</v>
      </c>
      <c r="G43" s="110">
        <f t="shared" si="5"/>
        <v>1.866544861885E9</v>
      </c>
      <c r="H43" s="110">
        <f t="shared" si="5"/>
        <v>2.7184938486E9</v>
      </c>
      <c r="I43" s="110">
        <f t="shared" si="5"/>
        <v>3.1882640738485E10</v>
      </c>
      <c r="J43" s="110">
        <f t="shared" si="5"/>
        <v>2.5556306737E10</v>
      </c>
      <c r="K43" s="110">
        <f t="shared" si="5"/>
        <v>1219000.0</v>
      </c>
      <c r="L43" s="110">
        <f t="shared" si="5"/>
        <v>0.0</v>
      </c>
      <c r="M43" s="110">
        <f t="shared" si="5"/>
        <v>1.413536036E9</v>
      </c>
      <c r="N43" s="110">
        <f t="shared" si="5"/>
        <v>1.758676695E9</v>
      </c>
      <c r="O43" s="110">
        <f>SUM(O36:O42)</f>
        <v>2.8729738468E10</v>
      </c>
      <c r="P43" s="223">
        <f>+O43/I43</f>
        <v>0.9011091240419372</v>
      </c>
    </row>
    <row r="44" spans="1:16" ht="15" hidden="1">
      <c r="A44" s="226"/>
      <c r="B44" s="227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9"/>
      <c r="P44" s="230"/>
    </row>
    <row r="45" spans="1:16" ht="15">
      <c r="A45" s="231" t="s">
        <v>7</v>
      </c>
      <c r="B45" s="232"/>
      <c r="C45" s="141">
        <f t="shared" si="6" ref="C45:O45">SUM(C43,C35,C28,C44)</f>
        <v>7.4825841900855E10</v>
      </c>
      <c r="D45" s="233">
        <f t="shared" si="6"/>
        <v>5.8889687916E10</v>
      </c>
      <c r="E45" s="233">
        <f t="shared" si="6"/>
        <v>8.63910078E8</v>
      </c>
      <c r="F45" s="233">
        <f t="shared" si="6"/>
        <v>3.11064001E8</v>
      </c>
      <c r="G45" s="233">
        <f t="shared" si="6"/>
        <v>5.07360428422E9</v>
      </c>
      <c r="H45" s="233">
        <f t="shared" si="6"/>
        <v>1.2051397542035E10</v>
      </c>
      <c r="I45" s="141">
        <f t="shared" si="6"/>
        <v>7.7189663821255E10</v>
      </c>
      <c r="J45" s="141">
        <f t="shared" si="6"/>
        <v>5.2982411077E10</v>
      </c>
      <c r="K45" s="141">
        <f t="shared" si="6"/>
        <v>4.49229872E8</v>
      </c>
      <c r="L45" s="141">
        <f t="shared" si="6"/>
        <v>1.09006354E8</v>
      </c>
      <c r="M45" s="141">
        <f t="shared" si="6"/>
        <v>2.77230556E9</v>
      </c>
      <c r="N45" s="141">
        <f t="shared" si="6"/>
        <v>3.545542789E9</v>
      </c>
      <c r="O45" s="141">
        <f t="shared" si="6"/>
        <v>5.9858495652E10</v>
      </c>
      <c r="P45" s="208">
        <f>+O45/I45</f>
        <v>0.7754729414369766</v>
      </c>
    </row>
    <row r="46" s="115" customFormat="1" ht="15"/>
    <row r="47" s="115" customFormat="1" ht="15"/>
    <row r="48" spans="3:15" s="115" customFormat="1" ht="15"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</row>
    <row r="49" s="115" customFormat="1" ht="15"/>
    <row r="50" s="115" customFormat="1" ht="15"/>
    <row r="51" spans="15:15" s="115" customFormat="1" ht="15">
      <c r="O51" s="209"/>
    </row>
    <row r="52" s="115" customFormat="1" ht="15"/>
    <row r="53" spans="5:7" s="115" customFormat="1" ht="15">
      <c r="E53" s="143"/>
      <c r="F53" s="143"/>
      <c r="G53" s="143"/>
    </row>
    <row r="54" s="115" customFormat="1" ht="15"/>
    <row r="55" spans="5:7" s="115" customFormat="1" ht="15">
      <c r="E55" s="209"/>
      <c r="F55" s="209"/>
      <c r="G55" s="209"/>
    </row>
    <row r="56" s="115" customFormat="1" ht="15"/>
    <row r="57" s="115" customFormat="1" ht="15"/>
    <row r="58" s="115" customFormat="1" ht="15"/>
    <row r="59" s="115" customFormat="1" ht="15"/>
    <row r="60" s="115" customFormat="1" ht="15"/>
    <row r="61" s="115" customFormat="1" ht="15"/>
    <row r="62" s="115" customFormat="1" ht="15"/>
    <row r="63" s="115" customFormat="1" ht="15"/>
    <row r="64" s="115" customFormat="1" ht="15"/>
    <row r="65" s="115" customFormat="1" ht="15"/>
    <row r="66" s="115" customFormat="1" ht="15"/>
    <row r="67" s="115" customFormat="1" ht="15"/>
    <row r="68" s="115" customFormat="1" ht="15"/>
    <row r="69" s="115" customFormat="1" ht="15"/>
    <row r="70" s="115" customFormat="1" ht="15"/>
  </sheetData>
  <mergeCells count="19">
    <mergeCell ref="N6:N7"/>
    <mergeCell ref="O6:O7"/>
    <mergeCell ref="A44:B44"/>
    <mergeCell ref="H6:H7"/>
    <mergeCell ref="I6:I7"/>
    <mergeCell ref="J6:J7"/>
    <mergeCell ref="K6:K7"/>
    <mergeCell ref="L6:L7"/>
    <mergeCell ref="M6:M7"/>
    <mergeCell ref="A1:B4"/>
    <mergeCell ref="A5:B7"/>
    <mergeCell ref="C5:C7"/>
    <mergeCell ref="D5:I5"/>
    <mergeCell ref="J5:O5"/>
    <mergeCell ref="P5:P7"/>
    <mergeCell ref="D6:D7"/>
    <mergeCell ref="E6:E7"/>
    <mergeCell ref="F6:F7"/>
    <mergeCell ref="G6:G7"/>
  </mergeCells>
  <printOptions horizontalCentered="1"/>
  <pageMargins left="0.7" right="0.7" top="0.75" bottom="0.75" header="0.3" footer="0.3"/>
  <pageSetup fitToWidth="0" orientation="landscape" paperSize="9" scale="60" r:id="rId5"/>
  <colBreaks count="1" manualBreakCount="1">
    <brk id="9" max="44" man="1"/>
  </colBreaks>
  <drawing r:id="rId1"/>
  <legacyDrawing r:id="rId4"/>
  <oleObjects>
    <mc:AlternateContent xmlns:mc="http://schemas.openxmlformats.org/markup-compatibility/2006">
      <mc:Choice Requires="x14">
        <oleObject progId="PBrush" shapeId="5121" r:id="rId2">
          <objectPr defaultSize="0" autoPict="0" r:id="rId3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1733550</xdr:colOff>
                <xdr:row>3</xdr:row>
                <xdr:rowOff>247650</xdr:rowOff>
              </to>
            </anchor>
          </objectPr>
        </oleObject>
      </mc:Choice>
      <mc:Fallback>
        <oleObject progId="PBrush" shapeId="5121" r:id="rId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MF / DNOCP- Yara Jassica Pina</dc:creator>
  <cp:keywords/>
  <dc:description/>
  <cp:lastModifiedBy>MF / DNOCP- Yara Jassica Pina</cp:lastModifiedBy>
  <dcterms:created xsi:type="dcterms:W3CDTF">2022-09-30T18:52:30Z</dcterms:created>
  <dcterms:modified xsi:type="dcterms:W3CDTF">2022-09-30T18:54:28Z</dcterms:modified>
  <cp:category/>
</cp:coreProperties>
</file>