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ilete.joia\Documents\SERVIÇO CONTABILIDADE PÚBLICA\SCP_DEZ 2019\NÚCLEO CONTAS\DADOS ABERTOS\2024\"/>
    </mc:Choice>
  </mc:AlternateContent>
  <bookViews>
    <workbookView xWindow="0" yWindow="0" windowWidth="28800" windowHeight="12030"/>
  </bookViews>
  <sheets>
    <sheet name=" Receitas do Estad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" hidden="1">#REF!,#REF!,#REF!,#REF!,#REF!,#REF!,#REF!,#REF!</definedName>
    <definedName name="_________OFE2" hidden="1">#REF!</definedName>
    <definedName name="________OFE2" hidden="1">#REF!</definedName>
    <definedName name="_______OFE2" hidden="1">#REF!</definedName>
    <definedName name="______OFE2" hidden="1">#REF!</definedName>
    <definedName name="_____OFE2" hidden="1">#REF!</definedName>
    <definedName name="____OFE2" hidden="1">#REF!</definedName>
    <definedName name="___OFE2" hidden="1">#REF!</definedName>
    <definedName name="__1__123Graph_AChart_1A" hidden="1">#REF!</definedName>
    <definedName name="__123Graph_A" hidden="1">#REF!</definedName>
    <definedName name="__123Graph_ACurrent" hidden="1">#REF!</definedName>
    <definedName name="__123Graph_B" hidden="1">#REF!</definedName>
    <definedName name="__123Graph_BCurrent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Current" hidden="1">#REF!</definedName>
    <definedName name="__2__123Graph_AChart_2A" hidden="1">#REF!</definedName>
    <definedName name="__3__123Graph_AChart_3A" hidden="1">#REF!</definedName>
    <definedName name="__4__123Graph_AChart_4A" hidden="1">#REF!</definedName>
    <definedName name="__5__123Graph_BChart_1A" hidden="1">#REF!</definedName>
    <definedName name="__OFE2" hidden="1">#REF!</definedName>
    <definedName name="_1_____123Graph_BChart_3A" hidden="1">#REF!</definedName>
    <definedName name="_1___123Graph_AChart_1A" hidden="1">#REF!</definedName>
    <definedName name="_1__123Graph_AChart_1A" hidden="1">#REF!</definedName>
    <definedName name="_10____123Graph_XChart_3A" hidden="1">#REF!</definedName>
    <definedName name="_10___123Graph_XChart_1A" hidden="1">#REF!</definedName>
    <definedName name="_10__123Graph_XChart_1A" hidden="1">#REF!</definedName>
    <definedName name="_10__123Graph_XChart_3A" hidden="1">#REF!</definedName>
    <definedName name="_11____123Graph_XChart_4A" hidden="1">#REF!</definedName>
    <definedName name="_11___123Graph_XChart_2A" hidden="1">#REF!</definedName>
    <definedName name="_11__123Graph_BChart_4A" hidden="1">#REF!</definedName>
    <definedName name="_11__123Graph_XChart_2A" hidden="1">#REF!</definedName>
    <definedName name="_11__123Graph_XChart_4A" hidden="1">#REF!</definedName>
    <definedName name="_12___123Graph_AChart_1A" hidden="1">#REF!</definedName>
    <definedName name="_12___123Graph_XChart_3A" hidden="1">#REF!</definedName>
    <definedName name="_12__123Graph_XChart_1A" hidden="1">#REF!</definedName>
    <definedName name="_12__123Graph_XChart_3A" hidden="1">#REF!</definedName>
    <definedName name="_13___123Graph_AChart_2A" hidden="1">#REF!</definedName>
    <definedName name="_13___123Graph_XChart_4A" hidden="1">#REF!</definedName>
    <definedName name="_13__123Graph_XChart_2A" hidden="1">#REF!</definedName>
    <definedName name="_13__123Graph_XChart_4A" hidden="1">#REF!</definedName>
    <definedName name="_14___123Graph_AChart_3A" hidden="1">#REF!</definedName>
    <definedName name="_14__123Graph_XChart_3A" hidden="1">#REF!</definedName>
    <definedName name="_15___123Graph_AChart_4A" hidden="1">#REF!</definedName>
    <definedName name="_15__123Graph_XChart_4A" hidden="1">#REF!</definedName>
    <definedName name="_16___123Graph_BChart_1A" hidden="1">#REF!</definedName>
    <definedName name="_17___123Graph_BChart_3A" hidden="1">#REF!</definedName>
    <definedName name="_18___123Graph_BChart_4A" hidden="1">#REF!</definedName>
    <definedName name="_19___123Graph_XChart_1A" hidden="1">#REF!</definedName>
    <definedName name="_2_____123Graph_BChart_4A" hidden="1">#REF!</definedName>
    <definedName name="_2___123Graph_AChart_2A" hidden="1">#REF!</definedName>
    <definedName name="_2__123Graph_AChart_2A" hidden="1">#REF!</definedName>
    <definedName name="_20___123Graph_XChart_2A" hidden="1">#REF!</definedName>
    <definedName name="_21___123Graph_XChart_3A" hidden="1">#REF!</definedName>
    <definedName name="_22___123Graph_XChart_4A" hidden="1">#REF!</definedName>
    <definedName name="_3____123Graph_AChart_1A" hidden="1">#REF!</definedName>
    <definedName name="_3___123Graph_AChart_3A" hidden="1">#REF!</definedName>
    <definedName name="_3__123Graph_AChart_3A" hidden="1">#REF!</definedName>
    <definedName name="_4____123Graph_AChart_2A" hidden="1">#REF!</definedName>
    <definedName name="_4___123Graph_AChart_4A" hidden="1">#REF!</definedName>
    <definedName name="_4__123Graph_AChart_4A" hidden="1">#REF!</definedName>
    <definedName name="_5____123Graph_AChart_3A" hidden="1">#REF!</definedName>
    <definedName name="_5___123Graph_BChart_1A" hidden="1">#REF!</definedName>
    <definedName name="_5__123Graph_BChart_1A" hidden="1">#REF!</definedName>
    <definedName name="_6____123Graph_AChart_4A" hidden="1">#REF!</definedName>
    <definedName name="_6__123Graph_BChart_3A" hidden="1">#REF!</definedName>
    <definedName name="_7____123Graph_BChart_1A" hidden="1">#REF!</definedName>
    <definedName name="_7___123Graph_BChart_3A" hidden="1">#REF!</definedName>
    <definedName name="_7__123Graph_BChart_3A" hidden="1">#REF!</definedName>
    <definedName name="_7__123Graph_BChart_4A" hidden="1">#REF!</definedName>
    <definedName name="_8____123Graph_XChart_1A" hidden="1">#REF!</definedName>
    <definedName name="_8__123Graph_BChart_3A" hidden="1">#REF!</definedName>
    <definedName name="_8__123Graph_XChart_1A" hidden="1">#REF!</definedName>
    <definedName name="_9____123Graph_XChart_2A" hidden="1">#REF!</definedName>
    <definedName name="_9___123Graph_BChart_4A" hidden="1">#REF!</definedName>
    <definedName name="_9__123Graph_BChart_4A" hidden="1">#REF!</definedName>
    <definedName name="_9__123Graph_XChart_2A" hidden="1">#REF!</definedName>
    <definedName name="_Fill" hidden="1">#REF!</definedName>
    <definedName name="_Fill1" hidden="1">#REF!</definedName>
    <definedName name="_filterd" hidden="1">#REF!</definedName>
    <definedName name="_xlnm._FilterDatabase" hidden="1">[1]C!$P$428:$T$428</definedName>
    <definedName name="_Key1" hidden="1">#REF!</definedName>
    <definedName name="_Key2" hidden="1">#REF!</definedName>
    <definedName name="_Key3" hidden="1">#REF!</definedName>
    <definedName name="_OFE2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´" hidden="1">#REF!,#REF!,#REF!,#REF!,#REF!,#REF!</definedName>
    <definedName name="a">#REF!</definedName>
    <definedName name="ab" hidden="1">#REF!</definedName>
    <definedName name="adfaedarew" localSheetId="0" hidden="1">{"SRB",#N/A,FALSE,"SRB"}</definedName>
    <definedName name="adfaedarew" hidden="1">{"SRB",#N/A,FALSE,"SRB"}</definedName>
    <definedName name="adfaedarew2" localSheetId="0" hidden="1">{"SRB",#N/A,FALSE,"SRB"}</definedName>
    <definedName name="adfaedarew2" hidden="1">{"SRB",#N/A,FALSE,"SRB"}</definedName>
    <definedName name="adfew" localSheetId="0" hidden="1">{"SRB",#N/A,FALSE,"SRB"}</definedName>
    <definedName name="adfew" hidden="1">{"SRB",#N/A,FALSE,"SRB"}</definedName>
    <definedName name="adfew2" localSheetId="0" hidden="1">{"SRB",#N/A,FALSE,"SRB"}</definedName>
    <definedName name="adfew2" hidden="1">{"SRB",#N/A,FALSE,"SRB"}</definedName>
    <definedName name="adfffff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hidden="1">{"REDA",#N/A,FALSE,"REDA";"REDB",#N/A,FALSE,"REDB";"REDC",#N/A,FALSE,"REDC";"REDD",#N/A,FALSE,"REDD";"REDE",#N/A,FALSE,"REDE";"REDF",#N/A,FALSE,"REDF";"REDG",#N/A,FALSE,"REDG";"REDH",#N/A,FALSE,"REDH";"REDI",#N/A,FALSE,"REDI"}</definedName>
    <definedName name="adreacd" localSheetId="0" hidden="1">{"SRC",#N/A,FALSE,"SRC"}</definedName>
    <definedName name="adreacd" hidden="1">{"SRC",#N/A,FALSE,"SRC"}</definedName>
    <definedName name="adreacd2" localSheetId="0" hidden="1">{"SRC",#N/A,FALSE,"SRC"}</definedName>
    <definedName name="adreacd2" hidden="1">{"SRC",#N/A,FALSE,"SRC"}</definedName>
    <definedName name="adreadh" localSheetId="0" hidden="1">{"SRB",#N/A,FALSE,"SRB"}</definedName>
    <definedName name="adreadh" hidden="1">{"SRB",#N/A,FALSE,"SRB"}</definedName>
    <definedName name="adreadh2" localSheetId="0" hidden="1">{"SRB",#N/A,FALSE,"SRB"}</definedName>
    <definedName name="adreadh2" hidden="1">{"SRB",#N/A,FALSE,"SRB"}</definedName>
    <definedName name="adsfae" localSheetId="0" hidden="1">{"SRA",#N/A,FALSE,"SRA";"SRB",#N/A,FALSE,"SRB";"SRC",#N/A,FALSE,"SRC"}</definedName>
    <definedName name="adsfae" hidden="1">{"SRA",#N/A,FALSE,"SRA";"SRB",#N/A,FALSE,"SRB";"SRC",#N/A,FALSE,"SRC"}</definedName>
    <definedName name="adsfeafyhgtuhjt" localSheetId="0" hidden="1">{"SRD",#N/A,FALSE,"SRA"}</definedName>
    <definedName name="adsfeafyhgtuhjt" hidden="1">{"SRD",#N/A,FALSE,"SRA"}</definedName>
    <definedName name="aedg" localSheetId="0" hidden="1">{"SRA",#N/A,FALSE,"SRA"}</definedName>
    <definedName name="aedg" hidden="1">{"SRA",#N/A,FALSE,"SRA"}</definedName>
    <definedName name="aer" localSheetId="0" hidden="1">{"SRA",#N/A,FALSE,"SRA";"SRB",#N/A,FALSE,"SRB";"SRC",#N/A,FALSE,"SRC"}</definedName>
    <definedName name="aer" hidden="1">{"SRA",#N/A,FALSE,"SRA";"SRB",#N/A,FALSE,"SRB";"SRC",#N/A,FALSE,"SRC"}</definedName>
    <definedName name="afce" localSheetId="0" hidden="1">{"SRB",#N/A,FALSE,"SRB"}</definedName>
    <definedName name="afce" hidden="1">{"SRB",#N/A,FALSE,"SRB"}</definedName>
    <definedName name="annie" localSheetId="0" hidden="1">{"SRB",#N/A,FALSE,"SRB"}</definedName>
    <definedName name="annie" hidden="1">{"SRB",#N/A,FALSE,"SRB"}</definedName>
    <definedName name="annie2" hidden="1">[2]BOP!$A$36:$IV$36,[2]BOP!$A$44:$IV$44,[2]BOP!$A$59:$IV$59,[2]BOP!#REF!,[2]BOP!#REF!,[2]BOP!$A$79:$IV$79,[2]BOP!$A$81:$IV$88,[2]BOP!#REF!,[2]BOP!#REF!</definedName>
    <definedName name="anscount" hidden="1">1</definedName>
    <definedName name="_xlnm.Print_Area" localSheetId="0">' Receitas do Estado'!$A$1:$AL$57</definedName>
    <definedName name="_xlnm.Print_Area">'[3]Table 1'!#REF!</definedName>
    <definedName name="as" hidden="1">#REF!,#REF!,#REF!,#REF!,#REF!,#REF!</definedName>
    <definedName name="asdfe" localSheetId="0" hidden="1">{"SRB",#N/A,FALSE,"SRB"}</definedName>
    <definedName name="asdfe" hidden="1">{"SRB",#N/A,FALSE,"SRB"}</definedName>
    <definedName name="aserfdrew" localSheetId="0" hidden="1">{"SRC",#N/A,FALSE,"SRC"}</definedName>
    <definedName name="aserfdrew" hidden="1">{"SRC",#N/A,FALSE,"SRC"}</definedName>
    <definedName name="aserss" localSheetId="0" hidden="1">{"SRD",#N/A,FALSE,"SRD"}</definedName>
    <definedName name="aserss" hidden="1">{"SRD",#N/A,FALSE,"SRD"}</definedName>
    <definedName name="cb" localSheetId="0" hidden="1">{"SRB",#N/A,FALSE,"SRB"}</definedName>
    <definedName name="cb" hidden="1">{"SRB",#N/A,FALSE,"SRB"}</definedName>
    <definedName name="cc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hidden="1">{"REDA",#N/A,FALSE,"REDA";"REDB",#N/A,FALSE,"REDB";"REDC",#N/A,FALSE,"REDC";"REDD",#N/A,FALSE,"REDD";"REDE",#N/A,FALSE,"REDE";"REDF",#N/A,FALSE,"REDF";"REDG",#N/A,FALSE,"REDG";"REDH",#N/A,FALSE,"REDH";"REDI",#N/A,FALSE,"REDI"}</definedName>
    <definedName name="celina" hidden="1">#REF!</definedName>
    <definedName name="Cenario21" hidden="1">#REF!,#REF!,#REF!,#REF!,#REF!,#REF!,#REF!,#REF!</definedName>
    <definedName name="cjhfrjhdfjhdfjhdf" hidden="1">#REF!</definedName>
    <definedName name="Code" hidden="1">#REF!</definedName>
    <definedName name="Composition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v" localSheetId="0">{"Annually";"Semi-Annually";"Quarterly";"Bi-Monthly";"Monthly"}</definedName>
    <definedName name="cv">{"Annually";"Semi-Annually";"Quarterly";"Bi-Monthly";"Monthly"}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." hidden="1">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tot." hidden="1">#REF!,#REF!,#REF!,#REF!,#REF!,#REF!</definedName>
    <definedName name="D" localSheetId="0" hidden="1">{"Main Economic Indicators",#N/A,FALSE,"C"}</definedName>
    <definedName name="D" hidden="1">{"Main Economic Indicators",#N/A,FALSE,"C"}</definedName>
    <definedName name="d_" hidden="1">#REF!,#REF!,#REF!,#REF!,#REF!,#REF!,#REF!</definedName>
    <definedName name="data1" hidden="1">#REF!</definedName>
    <definedName name="data2" hidden="1">#REF!</definedName>
    <definedName name="data3" hidden="1">#REF!</definedName>
    <definedName name="ddd" hidden="1">[2]BOP!$A$36:$IV$36,[2]BOP!$A$44:$IV$44,[2]BOP!$A$59:$IV$59,[2]BOP!#REF!,[2]BOP!#REF!,[2]BOP!$A$79:$IV$79</definedName>
    <definedName name="de" hidden="1">#REF!</definedName>
    <definedName name="Dez" hidden="1">#REF!</definedName>
    <definedName name="DEzl" hidden="1">#REF!</definedName>
    <definedName name="di" hidden="1">#REF!</definedName>
    <definedName name="Discount" hidden="1">#REF!</definedName>
    <definedName name="display_" hidden="1">#REF!</definedName>
    <definedName name="display_area_2" hidden="1">#REF!</definedName>
    <definedName name="Div" hidden="1">#REF!</definedName>
    <definedName name="DMXHUB">#REF!</definedName>
    <definedName name="ds" hidden="1">#REF!,#REF!,#REF!,#REF!,#REF!,#REF!,#REF!,#REF!</definedName>
    <definedName name="dsf" localSheetId="0" hidden="1">{"SRD",#N/A,FALSE,"SRD"}</definedName>
    <definedName name="dsf" hidden="1">{"SRD",#N/A,FALSE,"SRD"}</definedName>
    <definedName name="dsof" localSheetId="0" hidden="1">{"SRB",#N/A,FALSE,"SRB"}</definedName>
    <definedName name="dsof" hidden="1">{"SRB",#N/A,FALSE,"SRB"}</definedName>
    <definedName name="e" hidden="1">#REF!</definedName>
    <definedName name="Economica" hidden="1">#REF!</definedName>
    <definedName name="Edmir" hidden="1">#REF!,#REF!,#REF!,#REF!,#REF!,#REF!</definedName>
    <definedName name="EEEE" localSheetId="0" hidden="1">{"SRB",#N/A,FALSE,"SRB"}</definedName>
    <definedName name="EEEE" hidden="1">{"SRB",#N/A,FALSE,"SRB"}</definedName>
    <definedName name="EEEEE" localSheetId="0" hidden="1">{"SRD",#N/A,FALSE,"SRD"}</definedName>
    <definedName name="EEEEE" hidden="1">{"SRD",#N/A,FALSE,"SRD"}</definedName>
    <definedName name="EEEEEEE" localSheetId="0" hidden="1">{"SRC",#N/A,FALSE,"SRC"}</definedName>
    <definedName name="EEEEEEE" hidden="1">{"SRC",#N/A,FALSE,"SRC"}</definedName>
    <definedName name="er" localSheetId="0" hidden="1">{"Main Economic Indicators",#N/A,FALSE,"C"}</definedName>
    <definedName name="er" hidden="1">{"Main Economic Indicators",#N/A,FALSE,"C"}</definedName>
    <definedName name="erajoip" localSheetId="0" hidden="1">{"SRB",#N/A,FALSE,"SRB"}</definedName>
    <definedName name="erajoip" hidden="1">{"SRB",#N/A,FALSE,"SRB"}</definedName>
    <definedName name="ergf" localSheetId="0" hidden="1">{"Main Economic Indicators",#N/A,FALSE,"C"}</definedName>
    <definedName name="ergf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rt" localSheetId="0" hidden="1">{"SRC",#N/A,FALSE,"SRC"}</definedName>
    <definedName name="ert" hidden="1">{"SRC",#N/A,FALSE,"SRC"}</definedName>
    <definedName name="ew" hidden="1">#REF!,#REF!,#REF!,#REF!,#REF!,#REF!,#REF!</definedName>
    <definedName name="ew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hidden="1">{"REDA",#N/A,FALSE,"REDA";"REDB",#N/A,FALSE,"REDB";"REDC",#N/A,FALSE,"REDC";"REDD",#N/A,FALSE,"REDD";"REDE",#N/A,FALSE,"REDE";"REDF",#N/A,FALSE,"REDF";"REDG",#N/A,FALSE,"REDG";"REDH",#N/A,FALSE,"REDH";"REDI",#N/A,FALSE,"REDI"}</definedName>
    <definedName name="Ex_" hidden="1">#REF!,#REF!,#REF!,#REF!,#REF!,#REF!,#REF!,#REF!</definedName>
    <definedName name="Exe" hidden="1">#REF!,#REF!,#REF!,#REF!,#REF!,#REF!,#REF!,#REF!,#REF!</definedName>
    <definedName name="External_debt_indicators">#REF!:#REF!</definedName>
    <definedName name="f" localSheetId="0" hidden="1">{"Main Economic Indicators",#N/A,FALSE,"C"}</definedName>
    <definedName name="f" hidden="1">{"Main Economic Indicators",#N/A,FALSE,"C"}</definedName>
    <definedName name="fb" localSheetId="0" hidden="1">{"SRD",#N/A,FALSE,"SRA"}</definedName>
    <definedName name="fb" hidden="1">{"SRD",#N/A,FALSE,"SRA"}</definedName>
    <definedName name="FCode" hidden="1">#REF!</definedName>
    <definedName name="fddhfgjkljhlkjl" hidden="1">#REF!,#REF!,#REF!,#REF!,#REF!,#REF!</definedName>
    <definedName name="fdsbyg" localSheetId="0" hidden="1">{"SRA",#N/A,FALSE,"SRA"}</definedName>
    <definedName name="fdsbyg" hidden="1">{"SRA",#N/A,FALSE,"SRA"}</definedName>
    <definedName name="fergs" hidden="1">#REF!</definedName>
    <definedName name="fgyn" localSheetId="0" hidden="1">{"SRD",#N/A,FALSE,"SRD"}</definedName>
    <definedName name="fgyn" hidden="1">{"SRD",#N/A,FALSE,"SRD"}</definedName>
    <definedName name="fpdate">#REF!</definedName>
    <definedName name="frequency" localSheetId="0">{"Annually";"Semi-Annually";"Quarterly";"Bi-Monthly";"Monthly"}</definedName>
    <definedName name="frequency">{"Annually";"Semi-Annually";"Quarterly";"Bi-Monthly";"Monthly"}</definedName>
    <definedName name="hg" hidden="1">#REF!,#REF!,#REF!,#REF!,#REF!,#REF!,#REF!,#REF!</definedName>
    <definedName name="HiddenRows" hidden="1">#REF!</definedName>
    <definedName name="hub">#REF!</definedName>
    <definedName name="JKHJK" localSheetId="0" hidden="1">{"SRD",#N/A,FALSE,"SRD"}</definedName>
    <definedName name="JKHJK" hidden="1">{"SRD",#N/A,FALSE,"SRD"}</definedName>
    <definedName name="jpo" localSheetId="0" hidden="1">{"SRB",#N/A,FALSE,"SRB"}</definedName>
    <definedName name="jpo" hidden="1">{"SRB",#N/A,FALSE,"SRB"}</definedName>
    <definedName name="loan_amount">#REF!</definedName>
    <definedName name="month" localSheetId="0" hidden="1">{"SRD",#N/A,FALSE,"SRA"}</definedName>
    <definedName name="month" hidden="1">{"SRD",#N/A,FALSE,"SRA"}</definedName>
    <definedName name="monthly" localSheetId="0" hidden="1">{"SRA",#N/A,FALSE,"SRA";"SRB",#N/A,FALSE,"SRB";"SRC",#N/A,FALSE,"SRC"}</definedName>
    <definedName name="monthly" hidden="1">{"SRA",#N/A,FALSE,"SRA";"SRB",#N/A,FALSE,"SRB";"SRC",#N/A,FALSE,"SRC"}</definedName>
    <definedName name="months_per_period" localSheetId="0">INDEX({12,6,3,2,1},MATCH(#REF!,frequency,0))</definedName>
    <definedName name="months_per_period">INDEX({12,6,3,2,1},MATCH(#REF!,frequency,0))</definedName>
    <definedName name="Municipio">'[4]Table 1'!#REF!</definedName>
    <definedName name="neta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wMoneyIteration">#REF!,#REF!</definedName>
    <definedName name="nnn" localSheetId="0" hidden="1">{"Main Economic Indicators",#N/A,FALSE,"C"}</definedName>
    <definedName name="nnn" hidden="1">{"Main Economic Indicators",#N/A,FALSE,"C"}</definedName>
    <definedName name="ofe_cenario2">#REF!</definedName>
    <definedName name="OrderTable" hidden="1">#REF!</definedName>
    <definedName name="PARPA_Investimento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ULO" hidden="1">#REF!</definedName>
    <definedName name="payment">#REF!</definedName>
    <definedName name="periods_per_year" localSheetId="0">INDEX({1,2,4,6,12},MATCH(#REF!,frequency,0))</definedName>
    <definedName name="periods_per_year">INDEX({1,2,4,6,12},MATCH(#REF!,frequency,0))</definedName>
    <definedName name="PJ_2014" hidden="1">#REF!</definedName>
    <definedName name="ProdForm" hidden="1">#REF!</definedName>
    <definedName name="Product" hidden="1">#REF!</definedName>
    <definedName name="Public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qer5t" localSheetId="0" hidden="1">{"SRD",#N/A,FALSE,"SRD"}</definedName>
    <definedName name="qer5t" hidden="1">{"SRD",#N/A,FALSE,"SRD"}</definedName>
    <definedName name="qqq" localSheetId="0" hidden="1">{"Main Economic Indicators",#N/A,FALSE,"C"}</definedName>
    <definedName name="qqq" hidden="1">{"Main Economic Indicators",#N/A,FALSE,"C"}</definedName>
    <definedName name="qwe" localSheetId="0" hidden="1">{"SRB",#N/A,FALSE,"SRB"}</definedName>
    <definedName name="qwe" hidden="1">{"SRB",#N/A,FALSE,"SRB"}</definedName>
    <definedName name="qwewqe" localSheetId="0" hidden="1">{"SRD",#N/A,FALSE,"SRA"}</definedName>
    <definedName name="qwewqe" hidden="1">{"SRD",#N/A,FALSE,"SRA"}</definedName>
    <definedName name="qwewqeqw" localSheetId="0" hidden="1">{"SRA",#N/A,FALSE,"SRA"}</definedName>
    <definedName name="qwewqeqw" hidden="1">{"SRA",#N/A,FALSE,"SRA"}</definedName>
    <definedName name="rate">#REF!</definedName>
    <definedName name="RCArea" hidden="1">#REF!</definedName>
    <definedName name="Recy" hidden="1">#REF!</definedName>
    <definedName name="REDTABB" localSheetId="0" hidden="1">{"SRB",#N/A,FALSE,"SRB"}</definedName>
    <definedName name="REDTABB" hidden="1">{"SRB",#N/A,FALSE,"SRB"}</definedName>
    <definedName name="ret" localSheetId="0" hidden="1">{"SRA",#N/A,FALSE,"SRA"}</definedName>
    <definedName name="ret" hidden="1">{"SRA",#N/A,FALSE,"SRA"}</definedName>
    <definedName name="rgsrt" localSheetId="0" hidden="1">{"SRC",#N/A,FALSE,"SRC"}</definedName>
    <definedName name="rgsrt" hidden="1">{"SRC",#N/A,FALSE,"SRC"}</definedName>
    <definedName name="RRR" localSheetId="0" hidden="1">{"SRA",#N/A,FALSE,"SRA"}</definedName>
    <definedName name="RRR" hidden="1">{"SRA",#N/A,FALSE,"SRA"}</definedName>
    <definedName name="rtr" localSheetId="0" hidden="1">{"Main Economic Indicators",#N/A,FALSE,"C"}</definedName>
    <definedName name="rtr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Rwvu.Export." hidden="1">#REF!,#REF!</definedName>
    <definedName name="Rwvu.IMPORT." hidden="1">#REF!</definedName>
    <definedName name="Rwvu.Print." hidden="1">#N/A</definedName>
    <definedName name="ry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" hidden="1">#REF!</definedName>
    <definedName name="sAD" localSheetId="0" hidden="1">{"SRB",#N/A,FALSE,"SRB"}</definedName>
    <definedName name="sAD" hidden="1">{"SRB",#N/A,FALSE,"SRB"}</definedName>
    <definedName name="sdf" localSheetId="0" hidden="1">{"Main Economic Indicators",#N/A,FALSE,"C"}</definedName>
    <definedName name="sdf" hidden="1">{"Main Economic Indicators",#N/A,FALSE,"C"}</definedName>
    <definedName name="sersa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hidden="1">{"REDA",#N/A,FALSE,"REDA";"REDB",#N/A,FALSE,"REDB";"REDC",#N/A,FALSE,"REDC";"REDD",#N/A,FALSE,"REDD";"REDE",#N/A,FALSE,"REDE";"REDF",#N/A,FALSE,"REDF";"REDG",#N/A,FALSE,"REDG";"REDH",#N/A,FALSE,"REDH";"REDI",#N/A,FALSE,"REDI"}</definedName>
    <definedName name="sf_ksd" hidden="1">#REF!</definedName>
    <definedName name="SpecialPrice" hidden="1">#REF!</definedName>
    <definedName name="t" localSheetId="0" hidden="1">{"Main Economic Indicators",#N/A,FALSE,"C"}</definedName>
    <definedName name="t" hidden="1">{"Main Economic Indicators",#N/A,FALSE,"C"}</definedName>
    <definedName name="tbl_ProdInfo" hidden="1">#REF!</definedName>
    <definedName name="term">#REF!</definedName>
    <definedName name="TEST" localSheetId="0" hidden="1">{"SRD",#N/A,FALSE,"SRA"}</definedName>
    <definedName name="TEST" hidden="1">{"SRD",#N/A,FALSE,"SRA"}</definedName>
    <definedName name="titi" hidden="1">#REF!</definedName>
    <definedName name="_xlnm.Print_Titles" localSheetId="0">' Receitas do Estado'!$A:$A</definedName>
    <definedName name="_xlnm.Print_Titles">[5]SUMMARY!$B$1:$D$65536,[5]SUMMARY!$A$3:$IV$5</definedName>
    <definedName name="ttt" localSheetId="0" hidden="1">{"Main Economic Indicators",#N/A,FALSE,"C"}</definedName>
    <definedName name="ttt" hidden="1">{"Main Economic Indicators",#N/A,FALSE,"C"}</definedName>
    <definedName name="tttt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tt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tt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vcd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hidden="1">{"REDA",#N/A,FALSE,"REDA";"REDB",#N/A,FALSE,"REDB";"REDC",#N/A,FALSE,"REDC";"REDD",#N/A,FALSE,"REDD";"REDE",#N/A,FALSE,"REDE";"REDF",#N/A,FALSE,"REDF";"REDG",#N/A,FALSE,"REDG";"REDH",#N/A,FALSE,"REDH";"REDI",#N/A,FALSE,"REDI"}</definedName>
    <definedName name="w" localSheetId="0" hidden="1">{"SRD",#N/A,FALSE,"SRA"}</definedName>
    <definedName name="w" hidden="1">{"SRD",#N/A,FALSE,"SRA"}</definedName>
    <definedName name="wer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r" localSheetId="0" hidden="1">{"SRB",#N/A,FALSE,"SRB"}</definedName>
    <definedName name="wertr" hidden="1">{"SRB",#N/A,FALSE,"SRB"}</definedName>
    <definedName name="wertwer" localSheetId="0" hidden="1">{"SRB",#N/A,FALSE,"SRB"}</definedName>
    <definedName name="wertwer" hidden="1">{"SRB",#N/A,FALSE,"SRB"}</definedName>
    <definedName name="wetwww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hidden="1">{"REDA",#N/A,FALSE,"REDA";"REDB",#N/A,FALSE,"REDB";"REDC",#N/A,FALSE,"REDC";"REDD",#N/A,FALSE,"REDD";"REDE",#N/A,FALSE,"REDE";"REDF",#N/A,FALSE,"REDF";"REDG",#N/A,FALSE,"REDG";"REDH",#N/A,FALSE,"REDH";"REDI",#N/A,FALSE,"REDI"}</definedName>
    <definedName name="wret" localSheetId="0" hidden="1">{"SRD",#N/A,FALSE,"SRD"}</definedName>
    <definedName name="wret" hidden="1">{"SRD",#N/A,FALSE,"SRD"}</definedName>
    <definedName name="wretre" localSheetId="0" hidden="1">{"SRB",#N/A,FALSE,"SRB"}</definedName>
    <definedName name="wretre" hidden="1">{"SRB",#N/A,FALSE,"SRB"}</definedName>
    <definedName name="wretwr" localSheetId="0" hidden="1">{"SRD",#N/A,FALSE,"SRA"}</definedName>
    <definedName name="wretwr" hidden="1">{"SRD",#N/A,FALSE,"SRA"}</definedName>
    <definedName name="wretwret" localSheetId="0" hidden="1">{"SRA",#N/A,FALSE,"SRA";"SRB",#N/A,FALSE,"SRB";"SRC",#N/A,FALSE,"SRC"}</definedName>
    <definedName name="wretwret" hidden="1">{"SRA",#N/A,FALSE,"SRA";"SRB",#N/A,FALSE,"SRB";"SRC",#N/A,FALSE,"SRC"}</definedName>
    <definedName name="wretwretret" localSheetId="0" hidden="1">{"SRB",#N/A,FALSE,"SRB"}</definedName>
    <definedName name="wretwretret" hidden="1">{"SRB",#N/A,FALSE,"SRB"}</definedName>
    <definedName name="wrn.cn." localSheetId="0" hidden="1">{"CN",#N/A,FALSE,"SEFI"}</definedName>
    <definedName name="wrn.cn." hidden="1">{"CN",#N/A,FALSE,"SEFI"}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Print._.Tabelas.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RED.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97." localSheetId="0" hidden="1">{"red33",#N/A,FALSE,"Sheet1"}</definedName>
    <definedName name="wrn.red97." hidden="1">{"red33",#N/A,FALSE,"Sheet1"}</definedName>
    <definedName name="wrn.st1." localSheetId="0" hidden="1">{"ST1",#N/A,FALSE,"SOURCE"}</definedName>
    <definedName name="wrn.st1." hidden="1">{"ST1",#N/A,FALSE,"SOURCE"}</definedName>
    <definedName name="wrn.STAFF._.REPORT." localSheetId="0" hidden="1">{"SRA",#N/A,FALSE,"SRA";"SRB",#N/A,FALSE,"SRB";"SRC",#N/A,FALSE,"SRC"}</definedName>
    <definedName name="wrn.STAFF._.REPORT." hidden="1">{"SRA",#N/A,FALSE,"SRA";"SRB",#N/A,FALSE,"SRB";"SRC",#N/A,FALSE,"SRC"}</definedName>
    <definedName name="wrn.STAFF_REPORT_TABLES." localSheetId="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._.Annex._.02." localSheetId="0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tret" localSheetId="0" hidden="1">{"SRA",#N/A,FALSE,"SRA";"SRB",#N/A,FALSE,"SRB";"SRC",#N/A,FALSE,"SRC"}</definedName>
    <definedName name="wrtret" hidden="1">{"SRA",#N/A,FALSE,"SRA";"SRB",#N/A,FALSE,"SRB";"SRC",#N/A,FALSE,"SRC"}</definedName>
    <definedName name="wvu.a." localSheetId="0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0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0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0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0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0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 localSheetId="0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details." localSheetId="0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0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0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 localSheetId="0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s." localSheetId="0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xcvcxbcvbcbc" hidden="1">#REF!</definedName>
    <definedName name="xyz" localSheetId="0" hidden="1">{"SRB",#N/A,FALSE,"SRB"}</definedName>
    <definedName name="xyz" hidden="1">{"SRB",#N/A,FALSE,"SRB"}</definedName>
    <definedName name="y" localSheetId="0" hidden="1">{"Main Economic Indicators",#N/A,FALSE,"C"}</definedName>
    <definedName name="y" hidden="1">{"Main Economic Indicators",#N/A,FALSE,"C"}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12B8339_2081_11D2_BFD2_00A02466506E_.wvu.PrintTitles" hidden="1">#REF!,#REF!</definedName>
    <definedName name="Z_112B833B_2081_11D2_BFD2_00A02466506E_.wvu.PrintTitles" hidden="1">#REF!,#REF!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65976840_70A2_11D2_BFD1_C1F7123CE332_.wvu.PrintTitles" hidden="1">#REF!,#REF!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B424DD41_AAD0_11D2_BFD1_00A02466506E_.wvu.PrintTitles" hidden="1">#REF!,#REF!</definedName>
    <definedName name="Z_BC2BFA12_1C91_11D2_BFD2_00A02466506E_.wvu.PrintTitles" hidden="1">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E6B74681_BCE1_11D2_BFD1_00A02466506E_.wvu.PrintTitles" hidden="1">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5" i="1" l="1"/>
  <c r="AR39" i="1" l="1"/>
  <c r="AQ39" i="1"/>
  <c r="AR15" i="1"/>
  <c r="AQ9" i="1" l="1"/>
  <c r="AR9" i="1"/>
  <c r="AQ12" i="1"/>
  <c r="AR12" i="1"/>
  <c r="AQ16" i="1"/>
  <c r="AR16" i="1"/>
  <c r="AQ27" i="1"/>
  <c r="AR27" i="1"/>
  <c r="AQ30" i="1"/>
  <c r="AR30" i="1"/>
  <c r="AR34" i="1"/>
  <c r="AQ34" i="1"/>
  <c r="AR38" i="1"/>
  <c r="AQ38" i="1"/>
  <c r="AR46" i="1"/>
  <c r="AQ46" i="1"/>
  <c r="AR53" i="1"/>
  <c r="AQ53" i="1"/>
  <c r="AR8" i="1" l="1"/>
  <c r="AR52" i="1" s="1"/>
  <c r="AR55" i="1" s="1"/>
  <c r="AQ8" i="1"/>
  <c r="AQ52" i="1" s="1"/>
  <c r="AQ55" i="1" s="1"/>
  <c r="AP39" i="1"/>
  <c r="AP38" i="1" s="1"/>
  <c r="AP37" i="1"/>
  <c r="AP35" i="1"/>
  <c r="AO16" i="1"/>
  <c r="AO15" i="1" s="1"/>
  <c r="AP16" i="1"/>
  <c r="AP15" i="1" s="1"/>
  <c r="AP53" i="1"/>
  <c r="AP46" i="1"/>
  <c r="AP30" i="1"/>
  <c r="AP27" i="1"/>
  <c r="AP12" i="1"/>
  <c r="AP9" i="1"/>
  <c r="AO42" i="1"/>
  <c r="AO39" i="1" s="1"/>
  <c r="AO38" i="1" s="1"/>
  <c r="AN39" i="1"/>
  <c r="AN38" i="1"/>
  <c r="AO46" i="1"/>
  <c r="AO53" i="1"/>
  <c r="AO34" i="1"/>
  <c r="AO30" i="1"/>
  <c r="AO27" i="1"/>
  <c r="AO12" i="1"/>
  <c r="AO9" i="1"/>
  <c r="AP34" i="1" l="1"/>
  <c r="AP8" i="1"/>
  <c r="AO8" i="1"/>
  <c r="AO52" i="1" s="1"/>
  <c r="AO55" i="1" s="1"/>
  <c r="AN9" i="1"/>
  <c r="AN12" i="1"/>
  <c r="AN16" i="1"/>
  <c r="AN15" i="1" s="1"/>
  <c r="AN27" i="1"/>
  <c r="AN30" i="1"/>
  <c r="AN34" i="1"/>
  <c r="AN46" i="1"/>
  <c r="AN53" i="1"/>
  <c r="AM9" i="1"/>
  <c r="AM12" i="1"/>
  <c r="AM16" i="1"/>
  <c r="AM15" i="1" s="1"/>
  <c r="AM27" i="1"/>
  <c r="AM30" i="1"/>
  <c r="AM34" i="1"/>
  <c r="AM39" i="1"/>
  <c r="AM38" i="1" s="1"/>
  <c r="AM46" i="1"/>
  <c r="AM53" i="1"/>
  <c r="AP52" i="1" l="1"/>
  <c r="AN8" i="1"/>
  <c r="AN52" i="1" s="1"/>
  <c r="AN55" i="1" s="1"/>
  <c r="AM8" i="1"/>
  <c r="AM52" i="1" s="1"/>
  <c r="AM55" i="1" s="1"/>
  <c r="AK16" i="1"/>
  <c r="AK15" i="1" s="1"/>
  <c r="AK53" i="1"/>
  <c r="AK46" i="1"/>
  <c r="AK39" i="1"/>
  <c r="AK38" i="1" s="1"/>
  <c r="AK34" i="1"/>
  <c r="AK30" i="1"/>
  <c r="AK27" i="1"/>
  <c r="AK12" i="1"/>
  <c r="AK9" i="1"/>
  <c r="AP55" i="1" l="1"/>
  <c r="AK8" i="1"/>
  <c r="AK52" i="1" s="1"/>
  <c r="AK55" i="1" s="1"/>
  <c r="AL53" i="1"/>
  <c r="AL46" i="1"/>
  <c r="AL39" i="1"/>
  <c r="AL38" i="1" s="1"/>
  <c r="AL34" i="1"/>
  <c r="AJ34" i="1"/>
  <c r="AL9" i="1"/>
  <c r="AL30" i="1"/>
  <c r="AL27" i="1"/>
  <c r="AL16" i="1"/>
  <c r="AL15" i="1" s="1"/>
  <c r="AL12" i="1"/>
  <c r="AJ16" i="1"/>
  <c r="AJ15" i="1" s="1"/>
  <c r="AJ53" i="1"/>
  <c r="AJ46" i="1"/>
  <c r="AJ39" i="1"/>
  <c r="AJ38" i="1" s="1"/>
  <c r="AJ30" i="1"/>
  <c r="AJ27" i="1"/>
  <c r="AJ12" i="1"/>
  <c r="AI12" i="1"/>
  <c r="AJ9" i="1"/>
  <c r="AL8" i="1" l="1"/>
  <c r="AL52" i="1" s="1"/>
  <c r="AL55" i="1" s="1"/>
  <c r="AJ8" i="1"/>
  <c r="AJ52" i="1" s="1"/>
  <c r="AJ55" i="1" s="1"/>
  <c r="AI30" i="1"/>
  <c r="AI46" i="1" l="1"/>
  <c r="AI39" i="1"/>
  <c r="AI38" i="1" s="1"/>
  <c r="AI53" i="1"/>
  <c r="AI34" i="1"/>
  <c r="AI27" i="1"/>
  <c r="AI16" i="1"/>
  <c r="AI15" i="1" s="1"/>
  <c r="AH9" i="1"/>
  <c r="AH12" i="1"/>
  <c r="AI9" i="1"/>
  <c r="AI8" i="1" l="1"/>
  <c r="AI52" i="1" l="1"/>
  <c r="AI55" i="1" s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H39" i="1"/>
  <c r="AH38" i="1" s="1"/>
  <c r="AG39" i="1"/>
  <c r="AG38" i="1" s="1"/>
  <c r="AF39" i="1"/>
  <c r="AF38" i="1" s="1"/>
  <c r="AE39" i="1"/>
  <c r="AE38" i="1" s="1"/>
  <c r="AD39" i="1"/>
  <c r="AD38" i="1" s="1"/>
  <c r="AC39" i="1"/>
  <c r="AC38" i="1" s="1"/>
  <c r="AB39" i="1"/>
  <c r="AB38" i="1" s="1"/>
  <c r="AA39" i="1"/>
  <c r="AA38" i="1" s="1"/>
  <c r="Z39" i="1"/>
  <c r="Z38" i="1" s="1"/>
  <c r="Y39" i="1"/>
  <c r="Y38" i="1" s="1"/>
  <c r="X39" i="1"/>
  <c r="X38" i="1" s="1"/>
  <c r="W39" i="1"/>
  <c r="W38" i="1" s="1"/>
  <c r="V39" i="1"/>
  <c r="V38" i="1" s="1"/>
  <c r="U39" i="1"/>
  <c r="U38" i="1" s="1"/>
  <c r="T39" i="1"/>
  <c r="T38" i="1" s="1"/>
  <c r="S39" i="1"/>
  <c r="S38" i="1" s="1"/>
  <c r="R39" i="1"/>
  <c r="R38" i="1" s="1"/>
  <c r="Q39" i="1"/>
  <c r="Q38" i="1" s="1"/>
  <c r="P39" i="1"/>
  <c r="P38" i="1" s="1"/>
  <c r="O39" i="1"/>
  <c r="O38" i="1" s="1"/>
  <c r="N39" i="1"/>
  <c r="N38" i="1" s="1"/>
  <c r="M39" i="1"/>
  <c r="M38" i="1" s="1"/>
  <c r="L39" i="1"/>
  <c r="L38" i="1" s="1"/>
  <c r="K39" i="1"/>
  <c r="K38" i="1" s="1"/>
  <c r="J39" i="1"/>
  <c r="J38" i="1" s="1"/>
  <c r="I39" i="1"/>
  <c r="H39" i="1"/>
  <c r="H38" i="1" s="1"/>
  <c r="G39" i="1"/>
  <c r="G38" i="1" s="1"/>
  <c r="F39" i="1"/>
  <c r="F38" i="1" s="1"/>
  <c r="E39" i="1"/>
  <c r="E38" i="1" s="1"/>
  <c r="D39" i="1"/>
  <c r="D38" i="1" s="1"/>
  <c r="C39" i="1"/>
  <c r="C38" i="1" s="1"/>
  <c r="B39" i="1"/>
  <c r="B38" i="1" s="1"/>
  <c r="I38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H16" i="1"/>
  <c r="AH15" i="1" s="1"/>
  <c r="AG16" i="1"/>
  <c r="AG15" i="1" s="1"/>
  <c r="AF16" i="1"/>
  <c r="AF15" i="1" s="1"/>
  <c r="AE16" i="1"/>
  <c r="AE15" i="1" s="1"/>
  <c r="AD16" i="1"/>
  <c r="AD15" i="1" s="1"/>
  <c r="AC16" i="1"/>
  <c r="AC15" i="1" s="1"/>
  <c r="AB16" i="1"/>
  <c r="AB15" i="1" s="1"/>
  <c r="AA16" i="1"/>
  <c r="AA15" i="1" s="1"/>
  <c r="Z16" i="1"/>
  <c r="Z15" i="1" s="1"/>
  <c r="Y16" i="1"/>
  <c r="X16" i="1"/>
  <c r="X15" i="1" s="1"/>
  <c r="W16" i="1"/>
  <c r="W15" i="1" s="1"/>
  <c r="V16" i="1"/>
  <c r="V15" i="1" s="1"/>
  <c r="U16" i="1"/>
  <c r="U15" i="1" s="1"/>
  <c r="T16" i="1"/>
  <c r="T15" i="1" s="1"/>
  <c r="S16" i="1"/>
  <c r="S15" i="1" s="1"/>
  <c r="R16" i="1"/>
  <c r="R15" i="1" s="1"/>
  <c r="Q16" i="1"/>
  <c r="Q15" i="1" s="1"/>
  <c r="P16" i="1"/>
  <c r="P15" i="1" s="1"/>
  <c r="O16" i="1"/>
  <c r="O15" i="1" s="1"/>
  <c r="N16" i="1"/>
  <c r="N15" i="1" s="1"/>
  <c r="M16" i="1"/>
  <c r="M15" i="1" s="1"/>
  <c r="L16" i="1"/>
  <c r="L15" i="1" s="1"/>
  <c r="K16" i="1"/>
  <c r="K15" i="1" s="1"/>
  <c r="J16" i="1"/>
  <c r="J15" i="1" s="1"/>
  <c r="I16" i="1"/>
  <c r="I15" i="1" s="1"/>
  <c r="H16" i="1"/>
  <c r="H15" i="1" s="1"/>
  <c r="G16" i="1"/>
  <c r="G15" i="1" s="1"/>
  <c r="F16" i="1"/>
  <c r="F15" i="1" s="1"/>
  <c r="E16" i="1"/>
  <c r="E15" i="1" s="1"/>
  <c r="D16" i="1"/>
  <c r="D15" i="1" s="1"/>
  <c r="C16" i="1"/>
  <c r="C15" i="1" s="1"/>
  <c r="B16" i="1"/>
  <c r="B15" i="1" s="1"/>
  <c r="Y15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H8" i="1" l="1"/>
  <c r="AH52" i="1" s="1"/>
  <c r="AH55" i="1" s="1"/>
  <c r="G8" i="1"/>
  <c r="G52" i="1" s="1"/>
  <c r="G55" i="1" s="1"/>
  <c r="O8" i="1"/>
  <c r="O52" i="1" s="1"/>
  <c r="O55" i="1" s="1"/>
  <c r="I8" i="1"/>
  <c r="I52" i="1" s="1"/>
  <c r="I55" i="1" s="1"/>
  <c r="Q8" i="1"/>
  <c r="Q52" i="1" s="1"/>
  <c r="Q55" i="1" s="1"/>
  <c r="Y8" i="1"/>
  <c r="Y52" i="1" s="1"/>
  <c r="Y55" i="1" s="1"/>
  <c r="W8" i="1"/>
  <c r="W52" i="1" s="1"/>
  <c r="W55" i="1" s="1"/>
  <c r="AE8" i="1"/>
  <c r="AE52" i="1" s="1"/>
  <c r="AE55" i="1" s="1"/>
  <c r="AF8" i="1"/>
  <c r="AF52" i="1" s="1"/>
  <c r="AF55" i="1" s="1"/>
  <c r="B8" i="1"/>
  <c r="B52" i="1" s="1"/>
  <c r="B55" i="1" s="1"/>
  <c r="J8" i="1"/>
  <c r="J52" i="1" s="1"/>
  <c r="J55" i="1" s="1"/>
  <c r="R8" i="1"/>
  <c r="R52" i="1" s="1"/>
  <c r="R55" i="1" s="1"/>
  <c r="Z8" i="1"/>
  <c r="Z52" i="1" s="1"/>
  <c r="Z55" i="1" s="1"/>
  <c r="H8" i="1"/>
  <c r="H52" i="1" s="1"/>
  <c r="H55" i="1" s="1"/>
  <c r="P8" i="1"/>
  <c r="P52" i="1" s="1"/>
  <c r="P55" i="1" s="1"/>
  <c r="C8" i="1"/>
  <c r="C52" i="1" s="1"/>
  <c r="C55" i="1" s="1"/>
  <c r="K8" i="1"/>
  <c r="K52" i="1" s="1"/>
  <c r="K55" i="1" s="1"/>
  <c r="S8" i="1"/>
  <c r="S52" i="1" s="1"/>
  <c r="S55" i="1" s="1"/>
  <c r="AA8" i="1"/>
  <c r="AA52" i="1" s="1"/>
  <c r="AA55" i="1" s="1"/>
  <c r="AC8" i="1"/>
  <c r="AC52" i="1" s="1"/>
  <c r="AC55" i="1" s="1"/>
  <c r="D8" i="1"/>
  <c r="D52" i="1" s="1"/>
  <c r="D55" i="1" s="1"/>
  <c r="L8" i="1"/>
  <c r="L52" i="1" s="1"/>
  <c r="L55" i="1" s="1"/>
  <c r="T8" i="1"/>
  <c r="T52" i="1" s="1"/>
  <c r="T55" i="1" s="1"/>
  <c r="AB8" i="1"/>
  <c r="AB52" i="1" s="1"/>
  <c r="AB55" i="1" s="1"/>
  <c r="U8" i="1"/>
  <c r="U52" i="1" s="1"/>
  <c r="U55" i="1" s="1"/>
  <c r="V8" i="1"/>
  <c r="V52" i="1" s="1"/>
  <c r="V55" i="1" s="1"/>
  <c r="X8" i="1"/>
  <c r="X52" i="1" s="1"/>
  <c r="X55" i="1" s="1"/>
  <c r="E8" i="1"/>
  <c r="E52" i="1" s="1"/>
  <c r="E55" i="1" s="1"/>
  <c r="M8" i="1"/>
  <c r="M52" i="1" s="1"/>
  <c r="M55" i="1" s="1"/>
  <c r="F8" i="1"/>
  <c r="F52" i="1" s="1"/>
  <c r="F55" i="1" s="1"/>
  <c r="N8" i="1"/>
  <c r="N52" i="1" s="1"/>
  <c r="N55" i="1" s="1"/>
  <c r="AD8" i="1"/>
  <c r="AD52" i="1" s="1"/>
  <c r="AD55" i="1" s="1"/>
  <c r="AG8" i="1"/>
  <c r="AG52" i="1" s="1"/>
  <c r="AG55" i="1" s="1"/>
</calcChain>
</file>

<file path=xl/sharedStrings.xml><?xml version="1.0" encoding="utf-8"?>
<sst xmlns="http://schemas.openxmlformats.org/spreadsheetml/2006/main" count="97" uniqueCount="57">
  <si>
    <t>Mapa I - Receitas por Classificação Económica</t>
  </si>
  <si>
    <t>2020</t>
  </si>
  <si>
    <t>CGE</t>
  </si>
  <si>
    <t>ORÇ.</t>
  </si>
  <si>
    <t>Impostos</t>
  </si>
  <si>
    <t>Imposto único sobre rendimentos</t>
  </si>
  <si>
    <t>IR-PS</t>
  </si>
  <si>
    <t>IR-PC</t>
  </si>
  <si>
    <t>Imposto sobre bens e serviços</t>
  </si>
  <si>
    <t xml:space="preserve"> Imposto sobre o valor acrescentado</t>
  </si>
  <si>
    <t xml:space="preserve"> IVA DGA</t>
  </si>
  <si>
    <t xml:space="preserve"> IVA DGCI</t>
  </si>
  <si>
    <t>Imposto para serviços de incêndio</t>
  </si>
  <si>
    <t>Imposto consumo especial</t>
  </si>
  <si>
    <t>Imposto de turismo</t>
  </si>
  <si>
    <t>Contribuição turística</t>
  </si>
  <si>
    <t>Taxa ecológica</t>
  </si>
  <si>
    <t>Impostos sobre transações internacionais</t>
  </si>
  <si>
    <t>Direitos de importação</t>
  </si>
  <si>
    <t>Taxa comunitaria CEDEAO</t>
  </si>
  <si>
    <t>Outros impostos</t>
  </si>
  <si>
    <t>Imposto de selo</t>
  </si>
  <si>
    <t>Imposto especial sobre jogos</t>
  </si>
  <si>
    <t>Outros</t>
  </si>
  <si>
    <t>Segurança Social</t>
  </si>
  <si>
    <t>Taxa social única</t>
  </si>
  <si>
    <t>Contribuições para a segurança social</t>
  </si>
  <si>
    <t>Transferências</t>
  </si>
  <si>
    <t>De Governos Estrangeiros</t>
  </si>
  <si>
    <t>Ajuda Orçamental</t>
  </si>
  <si>
    <t xml:space="preserve">Ajuda Alimentar </t>
  </si>
  <si>
    <t>Donativos directos</t>
  </si>
  <si>
    <t>Outras</t>
  </si>
  <si>
    <t>De Organizações Internacionais</t>
  </si>
  <si>
    <t>Das Administrações Públicas</t>
  </si>
  <si>
    <t>Outras Receitas</t>
  </si>
  <si>
    <t>Rendimentos de propriedade</t>
  </si>
  <si>
    <t>Venda de bens e serviços</t>
  </si>
  <si>
    <t>Multas e outras penalidades</t>
  </si>
  <si>
    <t>Outras transferências</t>
  </si>
  <si>
    <t>Outras receitas diversas e não especificadas</t>
  </si>
  <si>
    <t>Receitas</t>
  </si>
  <si>
    <t>Ativos e Passivos</t>
  </si>
  <si>
    <t>Ativos não Financeiros</t>
  </si>
  <si>
    <t>TOTAL RECEITAS</t>
  </si>
  <si>
    <t>Outros impostos directos</t>
  </si>
  <si>
    <t>Tributo Especial Unificado</t>
  </si>
  <si>
    <t xml:space="preserve">2021 </t>
  </si>
  <si>
    <t>2023</t>
  </si>
  <si>
    <t>Taxa de Incêndio</t>
  </si>
  <si>
    <t>Taxa de tabaco</t>
  </si>
  <si>
    <t>Taxa estatística aduaneira</t>
  </si>
  <si>
    <t>Outras contribuições</t>
  </si>
  <si>
    <t>2025 P</t>
  </si>
  <si>
    <t>ICE - Taxa Especifica S/Alcool</t>
  </si>
  <si>
    <t>IV Trim</t>
  </si>
  <si>
    <t>Fonte: 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</si>
</sst>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,##0.0000000"/>
    <numFmt numFmtId="166" formatCode="#,##0.0000"/>
    <numFmt numFmtId="167" formatCode="#,##0.000"/>
  </numFmts>
  <fonts count="1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Sources sans"/>
    </font>
    <font>
      <b/>
      <sz val="8"/>
      <color theme="0"/>
      <name val="Sources sans"/>
    </font>
    <font>
      <b/>
      <sz val="9"/>
      <name val="Sources sans"/>
    </font>
    <font>
      <b/>
      <sz val="9"/>
      <color theme="1"/>
      <name val="Calibri"/>
      <family val="2"/>
      <scheme val="minor"/>
    </font>
    <font>
      <b/>
      <sz val="9"/>
      <color theme="1"/>
      <name val="Sources sans"/>
    </font>
    <font>
      <sz val="9"/>
      <name val="Sources sans"/>
    </font>
    <font>
      <sz val="9"/>
      <color theme="1"/>
      <name val="Sources sans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89318521683401"/>
        <bgColor indexed="64"/>
      </patternFill>
    </fill>
    <fill>
      <patternFill patternType="solid">
        <fgColor theme="4" tint="-0.24988555558946501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hair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theme="8" tint="-0.49989318521683401"/>
      </bottom>
      <diagonal/>
    </border>
    <border>
      <left/>
      <right style="hair">
        <color indexed="64"/>
      </right>
      <top/>
      <bottom style="medium">
        <color theme="8" tint="-0.49989318521683401"/>
      </bottom>
      <diagonal/>
    </border>
    <border>
      <left style="hair">
        <color indexed="64"/>
      </left>
      <right/>
      <top/>
      <bottom style="medium">
        <color theme="8" tint="-0.49989318521683401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theme="8" tint="-0.49989318521683401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91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2" borderId="0" xfId="0" applyFont="1" applyFill="1"/>
    <xf numFmtId="0" fontId="3" fillId="3" borderId="1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4" fillId="4" borderId="8" xfId="0" applyNumberFormat="1" applyFont="1" applyFill="1" applyBorder="1" applyAlignment="1">
      <alignment horizontal="center"/>
    </xf>
    <xf numFmtId="0" fontId="5" fillId="0" borderId="0" xfId="0" applyFont="1"/>
    <xf numFmtId="0" fontId="4" fillId="2" borderId="0" xfId="0" applyFont="1" applyFill="1" applyBorder="1" applyAlignment="1">
      <alignment horizontal="left" indent="1"/>
    </xf>
    <xf numFmtId="3" fontId="6" fillId="2" borderId="0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indent="2"/>
    </xf>
    <xf numFmtId="1" fontId="7" fillId="2" borderId="0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3" fontId="8" fillId="0" borderId="8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indent="3"/>
    </xf>
    <xf numFmtId="0" fontId="7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left" indent="2"/>
    </xf>
    <xf numFmtId="0" fontId="4" fillId="4" borderId="0" xfId="0" applyFont="1" applyFill="1" applyBorder="1" applyAlignment="1">
      <alignment horizontal="left"/>
    </xf>
    <xf numFmtId="1" fontId="4" fillId="4" borderId="0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" fontId="4" fillId="4" borderId="8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indent="1"/>
    </xf>
    <xf numFmtId="1" fontId="7" fillId="2" borderId="8" xfId="0" applyNumberFormat="1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3" fontId="6" fillId="4" borderId="8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indent="3"/>
    </xf>
    <xf numFmtId="3" fontId="4" fillId="4" borderId="0" xfId="0" applyNumberFormat="1" applyFont="1" applyFill="1" applyBorder="1" applyAlignment="1">
      <alignment horizontal="left"/>
    </xf>
    <xf numFmtId="0" fontId="4" fillId="2" borderId="9" xfId="0" applyFont="1" applyFill="1" applyBorder="1"/>
    <xf numFmtId="3" fontId="4" fillId="2" borderId="9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0" fontId="10" fillId="0" borderId="12" xfId="1" applyFont="1" applyFill="1" applyBorder="1"/>
    <xf numFmtId="0" fontId="11" fillId="0" borderId="0" xfId="1" applyFont="1" applyFill="1" applyBorder="1"/>
    <xf numFmtId="3" fontId="1" fillId="0" borderId="0" xfId="0" applyNumberFormat="1" applyFont="1"/>
    <xf numFmtId="0" fontId="1" fillId="2" borderId="0" xfId="0" applyFont="1" applyFill="1" applyBorder="1"/>
    <xf numFmtId="3" fontId="1" fillId="2" borderId="0" xfId="0" applyNumberFormat="1" applyFont="1" applyFill="1" applyBorder="1"/>
    <xf numFmtId="3" fontId="1" fillId="0" borderId="0" xfId="0" applyNumberFormat="1" applyFont="1" applyBorder="1"/>
    <xf numFmtId="164" fontId="1" fillId="0" borderId="0" xfId="0" applyNumberFormat="1" applyFont="1" applyBorder="1"/>
    <xf numFmtId="164" fontId="1" fillId="2" borderId="0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12" xfId="0" applyFont="1" applyBorder="1"/>
    <xf numFmtId="1" fontId="4" fillId="2" borderId="0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6" fillId="0" borderId="8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" fontId="1" fillId="0" borderId="0" xfId="0" applyNumberFormat="1" applyFont="1" applyBorder="1"/>
    <xf numFmtId="165" fontId="1" fillId="0" borderId="0" xfId="0" applyNumberFormat="1" applyFont="1"/>
    <xf numFmtId="166" fontId="1" fillId="0" borderId="0" xfId="0" applyNumberFormat="1" applyFont="1" applyBorder="1"/>
    <xf numFmtId="3" fontId="8" fillId="2" borderId="14" xfId="0" applyNumberFormat="1" applyFont="1" applyFill="1" applyBorder="1" applyAlignment="1">
      <alignment horizontal="center"/>
    </xf>
    <xf numFmtId="3" fontId="4" fillId="4" borderId="14" xfId="0" applyNumberFormat="1" applyFont="1" applyFill="1" applyBorder="1" applyAlignment="1">
      <alignment horizontal="center"/>
    </xf>
    <xf numFmtId="1" fontId="4" fillId="4" borderId="14" xfId="0" applyNumberFormat="1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>
      <alignment horizontal="center"/>
    </xf>
    <xf numFmtId="1" fontId="7" fillId="2" borderId="14" xfId="0" applyNumberFormat="1" applyFont="1" applyFill="1" applyBorder="1" applyAlignment="1">
      <alignment horizontal="center"/>
    </xf>
    <xf numFmtId="1" fontId="4" fillId="2" borderId="14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3" fontId="6" fillId="4" borderId="14" xfId="0" applyNumberFormat="1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167" fontId="1" fillId="0" borderId="0" xfId="0" applyNumberFormat="1" applyFont="1" applyBorder="1"/>
    <xf numFmtId="49" fontId="3" fillId="3" borderId="4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center" wrapText="1"/>
    </xf>
    <xf numFmtId="0" fontId="3" fillId="3" borderId="3" xfId="0" applyNumberFormat="1" applyFont="1" applyFill="1" applyBorder="1" applyAlignment="1">
      <alignment horizontal="center" wrapText="1"/>
    </xf>
    <xf numFmtId="0" fontId="3" fillId="3" borderId="4" xfId="0" applyNumberFormat="1" applyFont="1" applyFill="1" applyBorder="1" applyAlignment="1">
      <alignment horizontal="center" wrapText="1"/>
    </xf>
    <xf numFmtId="0" fontId="3" fillId="3" borderId="4" xfId="0" applyNumberFormat="1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</cellXfs>
  <cellStyles count="2">
    <cellStyle name="Normal" xfId="0" builtinId="0"/>
    <cellStyle name="Normal 7_Re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2137019</xdr:colOff>
      <xdr:row>4</xdr:row>
      <xdr:rowOff>128221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7019" cy="738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afr1\TEMP\My%20Documents\Moz\E-Final\BOP9703_st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MLI\Current\MLI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MOZ\moz%20macroframework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TOC"/>
      <sheetName val="NPV Reduction"/>
      <sheetName val="Noyau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1996"/>
      <sheetName val="Fund_Credit"/>
      <sheetName val="Export destination"/>
      <sheetName val="Realism 2 - Fiscal multiplier"/>
      <sheetName val="Realism 2 - Alt. 1"/>
      <sheetName val="panel chart"/>
      <sheetName val="MMI"/>
      <sheetName val="Info Din."/>
      <sheetName val="Tally_PDR"/>
      <sheetName val="Scheduled Repayment"/>
      <sheetName val="SEI"/>
      <sheetName val="FHIS"/>
      <sheetName val="BOP9703_stress"/>
      <sheetName val="Q1"/>
      <sheetName val="C_basef14.3p10.6"/>
      <sheetName val="WEO_WETA"/>
      <sheetName val="IFS SURVEYS Dec1990_Feb2004"/>
      <sheetName val="Monetary Dev_Monthly"/>
      <sheetName val="Table of Contents"/>
      <sheetName val="InHUB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ExpTemplate"/>
      <sheetName val="Afiliados"/>
      <sheetName val="Assumptions"/>
      <sheetName val="BALANCE DES PAIEMENTS"/>
      <sheetName val="PRODUCTO"/>
      <sheetName val="תוכן"/>
      <sheetName val="page 1"/>
      <sheetName val="country name lookup"/>
      <sheetName val="Listas"/>
      <sheetName val="Haver_In_Q"/>
      <sheetName val="Data"/>
      <sheetName val="Control"/>
      <sheetName val="NTS"/>
      <sheetName val="Probit"/>
      <sheetName val="Hoja1"/>
      <sheetName val="IN"/>
      <sheetName val="Stress_03225"/>
      <sheetName val="Stress_analysis5"/>
      <sheetName val="BoP_OUT_Medium5"/>
      <sheetName val="BoP_OUT_Long5"/>
      <sheetName val="IMF_Assistance5"/>
      <sheetName val="IMF_Assistance_Old5"/>
      <sheetName val="large_projects5"/>
      <sheetName val="Terms_of_Trade5"/>
      <sheetName val="Key_Ratios5"/>
      <sheetName val="Debt_Service__Long5"/>
      <sheetName val="DebtService_to_budget5"/>
      <sheetName val="Workspace_contents5"/>
      <sheetName val="Export_destination"/>
      <sheetName val="panel_chart"/>
      <sheetName val="NPV_Reduction"/>
      <sheetName val="Info_Din_"/>
      <sheetName val="Realism_2_-_Fiscal_multiplier"/>
      <sheetName val="Realism_2_-_Alt__1"/>
      <sheetName val="Scheduled_Repayment"/>
      <sheetName val="C_basef14_3p10_6"/>
      <sheetName val="IFS_SURVEYS_Dec1990_Feb20041"/>
      <sheetName val="Monetary_Dev_Monthly1"/>
      <sheetName val="Table_of_Contents1"/>
      <sheetName val="6-QAC_&amp;_PC_Table_(2)"/>
      <sheetName val="Bench_-_99"/>
      <sheetName val="BDDCLE-Octobre_04_pgmé"/>
      <sheetName val="Figure_6_NPV"/>
      <sheetName val="BALANCE_DES_PAIEMENTS"/>
      <sheetName val="page_1"/>
      <sheetName val="country_name_lookup"/>
      <sheetName val="Stress_03226"/>
      <sheetName val="Stress_analysis6"/>
      <sheetName val="BoP_OUT_Medium6"/>
      <sheetName val="BoP_OUT_Long6"/>
      <sheetName val="IMF_Assistance6"/>
      <sheetName val="IMF_Assistance_Old6"/>
      <sheetName val="large_projects6"/>
      <sheetName val="Terms_of_Trade6"/>
      <sheetName val="Key_Ratios6"/>
      <sheetName val="Debt_Service__Long6"/>
      <sheetName val="DebtService_to_budget6"/>
      <sheetName val="Workspace_contents6"/>
      <sheetName val="Export_destination1"/>
      <sheetName val="panel_chart1"/>
      <sheetName val="NPV_Reduction1"/>
      <sheetName val="Info_Din_1"/>
      <sheetName val="Realism_2_-_Fiscal_multiplier1"/>
      <sheetName val="Realism_2_-_Alt__11"/>
      <sheetName val="Scheduled_Repayment1"/>
      <sheetName val="C_basef14_3p10_61"/>
      <sheetName val="IFS_SURVEYS_Dec1990_Feb20042"/>
      <sheetName val="Monetary_Dev_Monthly2"/>
      <sheetName val="Table_of_Contents2"/>
      <sheetName val="6-QAC_&amp;_PC_Table_(2)1"/>
      <sheetName val="Bench_-_991"/>
      <sheetName val="BDDCLE-Octobre_04_pgmé1"/>
      <sheetName val="Figure_6_NPV1"/>
      <sheetName val="BALANCE_DES_PAIEMENTS1"/>
      <sheetName val="page_11"/>
      <sheetName val="country_name_lookup1"/>
      <sheetName val="table 1"/>
      <sheetName val="Exp"/>
      <sheetName val="Imp"/>
      <sheetName val="Outputs"/>
      <sheetName val="Dep fonct"/>
      <sheetName val="Chart Data"/>
      <sheetName val="labels"/>
      <sheetName val="Annual"/>
      <sheetName val="Print Tables"/>
      <sheetName val="Export_destination2"/>
      <sheetName val="Realism_2_-_Fiscal_multiplier2"/>
      <sheetName val="Realism_2_-_Alt__12"/>
      <sheetName val="panel_chart2"/>
      <sheetName val="NPV_Reduction2"/>
      <sheetName val="Info_Din_2"/>
      <sheetName val="Scheduled_Repayment2"/>
    </sheetNames>
    <sheetDataSet>
      <sheetData sheetId="0" refreshError="1"/>
      <sheetData sheetId="1" refreshError="1">
        <row r="1">
          <cell r="A1">
            <v>36608.787579398151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AS March 05"/>
      <sheetName val="IN"/>
      <sheetName val="IN-HUB"/>
      <sheetName val="OUT-HUB"/>
      <sheetName val="Assum"/>
      <sheetName val="X"/>
      <sheetName val="M"/>
      <sheetName val="SRT"/>
      <sheetName val="K"/>
      <sheetName val="BOP"/>
      <sheetName val="T9SR_bop"/>
      <sheetName val="ControlSheet"/>
      <sheetName val="WETA"/>
      <sheetName val="Au"/>
      <sheetName val="Module1"/>
      <sheetName val="Module2"/>
      <sheetName val="GAS Dec04"/>
      <sheetName val="Gas 2004"/>
      <sheetName val="Impact CI"/>
      <sheetName val="comments"/>
      <sheetName val="T9SR_bop (2)"/>
      <sheetName val="Gas"/>
      <sheetName val="IN-Q"/>
      <sheetName val="IN_TRE"/>
      <sheetName val="Sheet1"/>
      <sheetName val="T1SR"/>
      <sheetName val="T1SR_b"/>
      <sheetName val="Chart1"/>
      <sheetName val="Sensitivity Analysis"/>
      <sheetName val="T10SR "/>
      <sheetName val="T11SR"/>
      <sheetName val="DSA 2002"/>
      <sheetName val="DSA_Presentation"/>
      <sheetName val="NPV_DP2"/>
      <sheetName val="frozen request"/>
      <sheetName val="request"/>
      <sheetName val="T3SR_bop"/>
      <sheetName val="Exports for DSA"/>
      <sheetName val="Source Data (Current)"/>
      <sheetName val="Complete Data Set (Annual)"/>
      <sheetName val=""/>
      <sheetName val="A Current Data"/>
      <sheetName val="MSRV"/>
      <sheetName val="fondo promedio"/>
      <sheetName val="GRÁFICO DE FONDO POR AFILIADO"/>
      <sheetName val="Current"/>
      <sheetName val="Reference"/>
      <sheetName val="pvtReport"/>
      <sheetName val="Bench - 99"/>
      <sheetName val="Cuadro I-5 94-00"/>
      <sheetName val="MLIBOP"/>
      <sheetName val="E"/>
      <sheetName val="BOP_NC-DMX"/>
      <sheetName val="Trade-DMX"/>
      <sheetName val="Comp GAS"/>
      <sheetName val="GAS March 2009"/>
      <sheetName val="GAS May 09"/>
      <sheetName val="GAS June 2009"/>
      <sheetName val="BOP SR Table"/>
      <sheetName val="BOP SR Table % GDP"/>
      <sheetName val="BOP simulations"/>
      <sheetName val="GOLD"/>
      <sheetName val="GAS Feb 2009_2"/>
      <sheetName val="GAS Feb 2009_1"/>
      <sheetName val="GAS Jan 2009"/>
      <sheetName val="GAS Nov 2008"/>
      <sheetName val="GAS Sep 2008"/>
      <sheetName val="GAS March 2008"/>
      <sheetName val="BOP_AUTH_1"/>
      <sheetName val="BOP_AUTH_2"/>
      <sheetName val="BOP_AUTH_3"/>
      <sheetName val="BOP_AUTH_4"/>
      <sheetName val="July Pre GAS"/>
      <sheetName val="July GAS"/>
      <sheetName val="Sept GAS"/>
      <sheetName val="Services"/>
      <sheetName val="C"/>
      <sheetName val="Indic"/>
      <sheetName val="Source_Data_(Current)"/>
      <sheetName val="Complete_Data_Set_(Annual)"/>
      <sheetName val="Gas_2004"/>
      <sheetName val="Impact_CI"/>
      <sheetName val="T9SR_bop_(2)"/>
      <sheetName val="Sensitivity_Analysis"/>
      <sheetName val="T10SR_"/>
      <sheetName val="DSA_2002"/>
      <sheetName val="frozen_request"/>
      <sheetName val="Exports_for_DSA"/>
      <sheetName val="GAS_March_05"/>
      <sheetName val="GAS_Dec04"/>
      <sheetName val="A_Current_Data"/>
      <sheetName val="fondo_promedio"/>
      <sheetName val="GRÁFICO_DE_FONDO_POR_AFILIADO"/>
      <sheetName val="Bench_-_99"/>
      <sheetName val="Cuadro_I-5_94-00"/>
      <sheetName val="Comp_GAS"/>
      <sheetName val="GAS_March_2009"/>
      <sheetName val="GAS_May_09"/>
      <sheetName val="GAS_June_2009"/>
      <sheetName val="BOP_SR_Table"/>
      <sheetName val="BOP_SR_Table_%_GDP"/>
      <sheetName val="BOP_simulations"/>
      <sheetName val="GAS_Feb_2009_2"/>
      <sheetName val="GAS_Feb_2009_1"/>
      <sheetName val="GAS_Jan_2009"/>
      <sheetName val="GAS_Nov_2008"/>
      <sheetName val="GAS_Sep_2008"/>
      <sheetName val="GAS_March_2008"/>
      <sheetName val="July_Pre_GAS"/>
      <sheetName val="July_GAS"/>
      <sheetName val="Sept_GAS"/>
      <sheetName val="Relief"/>
      <sheetName val="Const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-1.4</v>
          </cell>
          <cell r="G36">
            <v>-1.2</v>
          </cell>
          <cell r="H36">
            <v>-1.1000000000000001</v>
          </cell>
          <cell r="I36">
            <v>-0.9</v>
          </cell>
          <cell r="J36">
            <v>-4.867</v>
          </cell>
          <cell r="K36">
            <v>-1.8</v>
          </cell>
          <cell r="L36">
            <v>-2.931</v>
          </cell>
          <cell r="M36">
            <v>-2.492</v>
          </cell>
          <cell r="N36">
            <v>-2.5</v>
          </cell>
          <cell r="O36">
            <v>-2.242</v>
          </cell>
          <cell r="P36">
            <v>-1.5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>||</v>
          </cell>
          <cell r="D44" t="str">
            <v>||</v>
          </cell>
          <cell r="E44">
            <v>-53.256999999999969</v>
          </cell>
          <cell r="F44">
            <v>-62.093999999999973</v>
          </cell>
          <cell r="G44">
            <v>-19.858000000000008</v>
          </cell>
          <cell r="H44">
            <v>-27.772000000000006</v>
          </cell>
          <cell r="I44">
            <v>-14.357000000000012</v>
          </cell>
          <cell r="J44">
            <v>-26.595999999999993</v>
          </cell>
          <cell r="K44">
            <v>-8.0779999999999994</v>
          </cell>
          <cell r="L44">
            <v>-22.687000000000001</v>
          </cell>
          <cell r="M44">
            <v>-19.214000000000002</v>
          </cell>
          <cell r="N44">
            <v>-87.936000000000007</v>
          </cell>
          <cell r="O44">
            <v>-85.933999999999955</v>
          </cell>
          <cell r="P44">
            <v>-131.92835643335684</v>
          </cell>
          <cell r="Q44">
            <v>-104.17750762000009</v>
          </cell>
          <cell r="R44">
            <v>-119.73163566547828</v>
          </cell>
          <cell r="S44">
            <v>-155.82335967493077</v>
          </cell>
          <cell r="T44">
            <v>-181.22019538212447</v>
          </cell>
          <cell r="U44">
            <v>-216.3213811633816</v>
          </cell>
          <cell r="V44">
            <v>-229.76431015633443</v>
          </cell>
          <cell r="W44">
            <v>-227.62783257270709</v>
          </cell>
          <cell r="X44">
            <v>-204.41652008285178</v>
          </cell>
          <cell r="Y44">
            <v>-229.57652022161815</v>
          </cell>
          <cell r="Z44">
            <v>-220.9978401310911</v>
          </cell>
          <cell r="AA44">
            <v>-233.97802135548625</v>
          </cell>
          <cell r="AB44">
            <v>-233.14965054558547</v>
          </cell>
          <cell r="AC44">
            <v>-266.74982534713683</v>
          </cell>
          <cell r="AD44">
            <v>-294.71656169956157</v>
          </cell>
          <cell r="AE44">
            <v>-317.61075596965969</v>
          </cell>
          <cell r="AF44">
            <v>-345.29179632704785</v>
          </cell>
          <cell r="AG44">
            <v>-366.78061241819887</v>
          </cell>
          <cell r="AH44">
            <v>-388.43874836789848</v>
          </cell>
          <cell r="AI44">
            <v>-413.52459229500801</v>
          </cell>
          <cell r="AJ44">
            <v>-442.18149807473196</v>
          </cell>
          <cell r="AK44">
            <v>-473.09947315588522</v>
          </cell>
          <cell r="AL44">
            <v>-506.33782836355908</v>
          </cell>
          <cell r="AM44">
            <v>-537.01538519837027</v>
          </cell>
          <cell r="AN44">
            <v>-567.82918248649844</v>
          </cell>
          <cell r="AO44">
            <v>-596.03125527197301</v>
          </cell>
          <cell r="AP44">
            <v>-631.14569947496568</v>
          </cell>
          <cell r="AQ44">
            <v>-719.87252114812998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-6.7</v>
          </cell>
          <cell r="G59">
            <v>-11.73</v>
          </cell>
          <cell r="H59">
            <v>-3.2</v>
          </cell>
          <cell r="I59">
            <v>-7.4</v>
          </cell>
          <cell r="J59">
            <v>-6.7</v>
          </cell>
          <cell r="K59">
            <v>-6.6</v>
          </cell>
          <cell r="L59">
            <v>0</v>
          </cell>
          <cell r="M59">
            <v>-4.625</v>
          </cell>
          <cell r="N59">
            <v>9.67</v>
          </cell>
          <cell r="O59">
            <v>20.885999999999999</v>
          </cell>
          <cell r="P59">
            <v>22.164000000000001</v>
          </cell>
          <cell r="Q59">
            <v>40.700000000000003</v>
          </cell>
          <cell r="R59">
            <v>5.3</v>
          </cell>
          <cell r="S59">
            <v>0.8</v>
          </cell>
          <cell r="T59">
            <v>55.8</v>
          </cell>
          <cell r="U59">
            <v>25</v>
          </cell>
          <cell r="V59">
            <v>62</v>
          </cell>
          <cell r="W59">
            <v>76.576999999999998</v>
          </cell>
          <cell r="X59">
            <v>40.4</v>
          </cell>
          <cell r="Y59">
            <v>60.5</v>
          </cell>
          <cell r="Z59">
            <v>65.5</v>
          </cell>
          <cell r="AA59">
            <v>62.008828960185284</v>
          </cell>
          <cell r="AB59">
            <v>52.236654191746197</v>
          </cell>
          <cell r="AC59">
            <v>57.899843018362873</v>
          </cell>
          <cell r="AD59">
            <v>63.033771669710376</v>
          </cell>
          <cell r="AE59">
            <v>68.175600269572882</v>
          </cell>
          <cell r="AF59">
            <v>74.615843736316464</v>
          </cell>
          <cell r="AG59">
            <v>81.275165443686717</v>
          </cell>
          <cell r="AH59">
            <v>88.952218063712508</v>
          </cell>
          <cell r="AI59">
            <v>97.022027256945449</v>
          </cell>
          <cell r="AJ59">
            <v>106.46139520654089</v>
          </cell>
          <cell r="AK59">
            <v>116.26715577855978</v>
          </cell>
          <cell r="AL59">
            <v>127.0236386299122</v>
          </cell>
          <cell r="AM59">
            <v>138.26948782878327</v>
          </cell>
          <cell r="AN59">
            <v>151.36291346123897</v>
          </cell>
          <cell r="AO59">
            <v>164.87780259584906</v>
          </cell>
          <cell r="AP59">
            <v>180.38031143775362</v>
          </cell>
          <cell r="AQ59">
            <v>197.32702243763259</v>
          </cell>
          <cell r="AR59">
            <v>32.266044651886745</v>
          </cell>
          <cell r="AS59">
            <v>26.090428499257129</v>
          </cell>
          <cell r="AT59">
            <v>23.617836507532825</v>
          </cell>
          <cell r="AU59">
            <v>21.354193884851348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9.5210855375611327</v>
          </cell>
          <cell r="H79">
            <v>46.463943979471935</v>
          </cell>
          <cell r="I79">
            <v>65.64977332635624</v>
          </cell>
          <cell r="J79">
            <v>35.970341859000001</v>
          </cell>
          <cell r="K79">
            <v>84.722656675210629</v>
          </cell>
          <cell r="L79">
            <v>4.5602946639216775</v>
          </cell>
          <cell r="M79">
            <v>30.577513117330795</v>
          </cell>
          <cell r="N79">
            <v>-30.570408845481087</v>
          </cell>
          <cell r="O79">
            <v>38.095117748459231</v>
          </cell>
          <cell r="P79">
            <v>85.097405801781463</v>
          </cell>
          <cell r="Q79">
            <v>-2.5151260274558824</v>
          </cell>
          <cell r="R79">
            <v>-28.19157822427734</v>
          </cell>
          <cell r="S79">
            <v>-15.122571178867338</v>
          </cell>
          <cell r="T79">
            <v>29.718033690626786</v>
          </cell>
          <cell r="U79">
            <v>-31.356067421456032</v>
          </cell>
          <cell r="V79">
            <v>-34.85892006448389</v>
          </cell>
          <cell r="W79">
            <v>-35.200021569098865</v>
          </cell>
          <cell r="X79">
            <v>-24.49799736576179</v>
          </cell>
          <cell r="Y79">
            <v>-32.437363064031572</v>
          </cell>
          <cell r="Z79">
            <v>-10.731877895023715</v>
          </cell>
          <cell r="AA79">
            <v>-83.381819736254357</v>
          </cell>
        </row>
        <row r="81">
          <cell r="A81" t="str">
            <v>||</v>
          </cell>
          <cell r="B81" t="str">
            <v>errors and omissions</v>
          </cell>
          <cell r="C81" t="str">
            <v>||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||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-9.5863178737794215</v>
          </cell>
          <cell r="AD82">
            <v>-19.984849341944312</v>
          </cell>
          <cell r="AE82">
            <v>-2.1183983474332706</v>
          </cell>
        </row>
        <row r="83">
          <cell r="A83" t="str">
            <v>||</v>
          </cell>
          <cell r="B83" t="str">
            <v>_</v>
          </cell>
          <cell r="C83" t="str">
            <v>||</v>
          </cell>
          <cell r="D83" t="str">
            <v>_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37491.463979282409</v>
          </cell>
          <cell r="C84" t="str">
            <v>||</v>
          </cell>
          <cell r="D84" t="str">
            <v>||</v>
          </cell>
          <cell r="E84" t="str">
            <v>1985</v>
          </cell>
          <cell r="F84" t="str">
            <v>1986</v>
          </cell>
          <cell r="G84" t="str">
            <v>1987</v>
          </cell>
          <cell r="H84" t="str">
            <v>1988</v>
          </cell>
          <cell r="I84" t="str">
            <v>1989</v>
          </cell>
          <cell r="J84" t="str">
            <v>1990</v>
          </cell>
          <cell r="K84" t="str">
            <v>1991</v>
          </cell>
          <cell r="L84" t="str">
            <v>1992</v>
          </cell>
          <cell r="M84" t="str">
            <v>1993</v>
          </cell>
          <cell r="N84" t="str">
            <v>1994</v>
          </cell>
          <cell r="O84" t="str">
            <v>1995</v>
          </cell>
          <cell r="P84">
            <v>1999</v>
          </cell>
          <cell r="Q84">
            <v>1999</v>
          </cell>
          <cell r="R84">
            <v>1998</v>
          </cell>
          <cell r="S84">
            <v>1999</v>
          </cell>
          <cell r="T84">
            <v>2001</v>
          </cell>
          <cell r="U84">
            <v>2002</v>
          </cell>
          <cell r="V84">
            <v>2003</v>
          </cell>
          <cell r="W84">
            <v>2003</v>
          </cell>
          <cell r="X84">
            <v>2004</v>
          </cell>
          <cell r="Y84">
            <v>2005</v>
          </cell>
          <cell r="Z84">
            <v>2006</v>
          </cell>
          <cell r="AA84">
            <v>2007</v>
          </cell>
          <cell r="AB84">
            <v>2008</v>
          </cell>
          <cell r="AC84">
            <v>2009</v>
          </cell>
          <cell r="AD84">
            <v>2010</v>
          </cell>
          <cell r="AE84">
            <v>2011</v>
          </cell>
          <cell r="AF84">
            <v>2012</v>
          </cell>
          <cell r="AG84">
            <v>2013</v>
          </cell>
          <cell r="AH84">
            <v>2014</v>
          </cell>
          <cell r="AI84">
            <v>2015</v>
          </cell>
          <cell r="AJ84">
            <v>2016</v>
          </cell>
          <cell r="AK84">
            <v>2017</v>
          </cell>
          <cell r="AL84">
            <v>2018</v>
          </cell>
          <cell r="AM84">
            <v>2019</v>
          </cell>
          <cell r="AN84">
            <v>2020</v>
          </cell>
          <cell r="AO84">
            <v>2021</v>
          </cell>
          <cell r="AP84">
            <v>2022</v>
          </cell>
          <cell r="AQ84">
            <v>2022</v>
          </cell>
        </row>
        <row r="85">
          <cell r="A85" t="str">
            <v>||</v>
          </cell>
          <cell r="B85">
            <v>37491.463979282409</v>
          </cell>
          <cell r="C85" t="str">
            <v>||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10/97</v>
          </cell>
          <cell r="O85" t="str">
            <v>5/98</v>
          </cell>
          <cell r="P85" t="str">
            <v>11/99</v>
          </cell>
          <cell r="Q85" t="str">
            <v>11/99</v>
          </cell>
          <cell r="R85" t="str">
            <v>11/98</v>
          </cell>
          <cell r="S85" t="str">
            <v>11/99</v>
          </cell>
          <cell r="T85" t="str">
            <v>11/101</v>
          </cell>
          <cell r="U85" t="str">
            <v>11/102</v>
          </cell>
          <cell r="V85" t="str">
            <v>11/103</v>
          </cell>
          <cell r="W85" t="str">
            <v>11/103</v>
          </cell>
          <cell r="X85" t="str">
            <v>11/104</v>
          </cell>
          <cell r="Y85" t="str">
            <v>11/105</v>
          </cell>
          <cell r="Z85" t="str">
            <v>11/106</v>
          </cell>
          <cell r="AA85" t="str">
            <v>11/107</v>
          </cell>
          <cell r="AB85" t="str">
            <v>11/108</v>
          </cell>
          <cell r="AC85" t="str">
            <v>11/109</v>
          </cell>
          <cell r="AD85" t="str">
            <v>11/110</v>
          </cell>
          <cell r="AE85" t="str">
            <v>11/111</v>
          </cell>
          <cell r="AF85" t="str">
            <v>11/112</v>
          </cell>
          <cell r="AG85" t="str">
            <v>11/113</v>
          </cell>
          <cell r="AH85" t="str">
            <v>11/114</v>
          </cell>
          <cell r="AI85" t="str">
            <v>11/115</v>
          </cell>
          <cell r="AJ85" t="str">
            <v>11/116</v>
          </cell>
          <cell r="AK85" t="str">
            <v>11/117</v>
          </cell>
          <cell r="AL85" t="str">
            <v>11/118</v>
          </cell>
          <cell r="AM85" t="str">
            <v>11/119</v>
          </cell>
          <cell r="AN85" t="str">
            <v>11/120</v>
          </cell>
          <cell r="AO85" t="str">
            <v>11/121</v>
          </cell>
          <cell r="AP85" t="str">
            <v>11/122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Rev.</v>
          </cell>
          <cell r="O86" t="str">
            <v>Rev.</v>
          </cell>
          <cell r="P86" t="str">
            <v>Proj.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||</v>
          </cell>
          <cell r="D88" t="str">
            <v>_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Scheduled Repayment"/>
      <sheetName val="Chart_1"/>
      <sheetName val="Table_1"/>
      <sheetName val="Table_2"/>
      <sheetName val="Table_3"/>
      <sheetName val="Table_4"/>
      <sheetName val="Table_5"/>
      <sheetName val="Table_6"/>
      <sheetName val="Table_7"/>
      <sheetName val="Table_8"/>
      <sheetName val="Table_9"/>
      <sheetName val="Table_11"/>
      <sheetName val="Scheduled_Repayment"/>
      <sheetName val="Chart_11"/>
      <sheetName val="Table_12"/>
      <sheetName val="Table_21"/>
      <sheetName val="Table_31"/>
      <sheetName val="Table_41"/>
      <sheetName val="Table_51"/>
      <sheetName val="Table_61"/>
      <sheetName val="Table_71"/>
      <sheetName val="Table_81"/>
      <sheetName val="Table_91"/>
      <sheetName val="Table_111"/>
      <sheetName val="Scheduled_Repayment1"/>
      <sheetName val="Chart_12"/>
      <sheetName val="Table_13"/>
      <sheetName val="Table_22"/>
      <sheetName val="Table_32"/>
      <sheetName val="Table_42"/>
      <sheetName val="Table_52"/>
      <sheetName val="Table_62"/>
      <sheetName val="Table_72"/>
      <sheetName val="Table_82"/>
      <sheetName val="Table_92"/>
      <sheetName val="Table_112"/>
      <sheetName val="Scheduled_Repayment2"/>
      <sheetName val="Chart_15"/>
      <sheetName val="Table_16"/>
      <sheetName val="Table_25"/>
      <sheetName val="Table_35"/>
      <sheetName val="Table_45"/>
      <sheetName val="Table_55"/>
      <sheetName val="Table_65"/>
      <sheetName val="Table_75"/>
      <sheetName val="Table_85"/>
      <sheetName val="Table_95"/>
      <sheetName val="Table_115"/>
      <sheetName val="Scheduled_Repayment5"/>
      <sheetName val="Chart_14"/>
      <sheetName val="Table_15"/>
      <sheetName val="Table_24"/>
      <sheetName val="Table_34"/>
      <sheetName val="Table_44"/>
      <sheetName val="Table_54"/>
      <sheetName val="Table_64"/>
      <sheetName val="Table_74"/>
      <sheetName val="Table_84"/>
      <sheetName val="Table_94"/>
      <sheetName val="Table_114"/>
      <sheetName val="Scheduled_Repayment4"/>
      <sheetName val="Chart_13"/>
      <sheetName val="Table_14"/>
      <sheetName val="Table_23"/>
      <sheetName val="Table_33"/>
      <sheetName val="Table_43"/>
      <sheetName val="Table_53"/>
      <sheetName val="Table_63"/>
      <sheetName val="Table_73"/>
      <sheetName val="Table_83"/>
      <sheetName val="Table_93"/>
      <sheetName val="Table_113"/>
      <sheetName val="Scheduled_Repaymen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  <sheetName val="Receitas por entidade"/>
      <sheetName val="NGCPI"/>
      <sheetName val="Serviços"/>
      <sheetName val="TOC"/>
      <sheetName val="NGRealModule"/>
      <sheetName val="Readme"/>
      <sheetName val="In"/>
      <sheetName val="In_for nonoil"/>
      <sheetName val="Out"/>
      <sheetName val="Weta"/>
      <sheetName val="SavInv_gdp"/>
      <sheetName val="SavInv_nonoilgdp"/>
      <sheetName val="Work_exp"/>
      <sheetName val="SEI_sum"/>
      <sheetName val="Work_sect"/>
      <sheetName val="Source_sect"/>
      <sheetName val="Source_exp"/>
      <sheetName val="Non-oil Defl"/>
      <sheetName val="GDP Deflator"/>
      <sheetName val="SEI"/>
      <sheetName val="Quarterly_deflator"/>
      <sheetName val="SEI-MDG"/>
      <sheetName val="Work_sect_MDG"/>
      <sheetName val="Work_exp_MDG"/>
      <sheetName val="SavInv-MDG"/>
      <sheetName val="SEI_alternative"/>
      <sheetName val="Summary"/>
      <sheetName val="brief summary"/>
      <sheetName val="Text_tab"/>
      <sheetName val="EER Data"/>
      <sheetName val="SEI long-term"/>
      <sheetName val="Table 1"/>
      <sheetName val="Table 2"/>
      <sheetName val="Table 3"/>
      <sheetName val="Table 4"/>
      <sheetName val="Table 5"/>
      <sheetName val="RED1"/>
      <sheetName val="RED2"/>
      <sheetName val="RED3"/>
      <sheetName val="RED4"/>
      <sheetName val="RED6"/>
      <sheetName val="RED7"/>
      <sheetName val="SavInv__nonoilgdp"/>
      <sheetName val="SavInv_tab"/>
      <sheetName val="Sheet1"/>
      <sheetName val="SEI-muddlethrugh"/>
      <sheetName val="Work_exp_muddlethrough"/>
      <sheetName val="Work_sect_muddlethrugh"/>
      <sheetName val="SavInv-muddlethrough"/>
      <sheetName val="SEI-WB-Annual meetings"/>
      <sheetName val="SEI-PIN SR"/>
      <sheetName val="Assumptions"/>
      <sheetName val="Spring-2003-brief"/>
      <sheetName val="SavInv"/>
      <sheetName val="Deflator"/>
      <sheetName val="Brief table"/>
      <sheetName val="Work_sect_alternative"/>
      <sheetName val="Work_exp_alternative"/>
      <sheetName val="SR_Fig1"/>
      <sheetName val="chart data"/>
      <sheetName val="SEI-WB-Annual meetings-hard"/>
      <sheetName val="charts"/>
      <sheetName val="Temp_insheet for nonoil"/>
      <sheetName val="Work_exp_non-oil"/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Stress 0322"/>
      <sheetName val="Stress analysis"/>
      <sheetName val="IMF Assistance Old"/>
      <sheetName val="Key Ratios"/>
      <sheetName val="Debt Service  Long"/>
      <sheetName val="NPV Reduction"/>
      <sheetName val="Noyau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1996"/>
      <sheetName val="Fund_Credit"/>
      <sheetName val="Export destination"/>
      <sheetName val="Realism 2 - Fiscal multiplier"/>
      <sheetName val="Realism 2 - Alt. 1"/>
      <sheetName val="panel chart"/>
      <sheetName val="MMI"/>
      <sheetName val="Info Din."/>
      <sheetName val="Tally_PDR"/>
      <sheetName val="Scheduled Repayment"/>
      <sheetName val="FHIS"/>
      <sheetName val="BOP9703_stress"/>
      <sheetName val="Q1"/>
      <sheetName val="C_basef14.3p10.6"/>
      <sheetName val="WEO_WETA"/>
      <sheetName val="IFS SURVEYS Dec1990_Feb2004"/>
      <sheetName val="Monetary Dev_Monthly"/>
      <sheetName val="Table of Contents"/>
      <sheetName val="InHUB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Chart 1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GAS March 05"/>
      <sheetName val="IN-HUB"/>
      <sheetName val="OUT-HUB"/>
      <sheetName val="Assum"/>
      <sheetName val="X"/>
      <sheetName val="M"/>
      <sheetName val="SRT"/>
      <sheetName val="K"/>
      <sheetName val="T9SR_bop"/>
      <sheetName val="ControlSheet"/>
      <sheetName val="Au"/>
      <sheetName val="Module1"/>
      <sheetName val="Module2"/>
      <sheetName val="GAS Dec04"/>
      <sheetName val="Gas 2004"/>
      <sheetName val="Impact CI"/>
      <sheetName val="comments"/>
      <sheetName val="T9SR_bop (2)"/>
      <sheetName val="Gas"/>
      <sheetName val="IN-Q"/>
      <sheetName val="IN_TRE"/>
      <sheetName val="T1SR"/>
      <sheetName val="T1SR_b"/>
      <sheetName val="Chart1"/>
      <sheetName val="Sensitivity Analysis"/>
      <sheetName val="T10SR "/>
      <sheetName val="T11SR"/>
      <sheetName val="DSA 2002"/>
      <sheetName val="DSA_Presentation"/>
      <sheetName val="NPV_DP2"/>
      <sheetName val="frozen request"/>
      <sheetName val="request"/>
      <sheetName val="T3SR_bop"/>
      <sheetName val="Exports for DSA"/>
      <sheetName val="Source Data (Current)"/>
      <sheetName val="Complete Data Set (Annual)"/>
      <sheetName val=""/>
      <sheetName val="A Current Data"/>
      <sheetName val="MSRV"/>
      <sheetName val="fondo promedio"/>
      <sheetName val="GRÁFICO DE FONDO POR AFILIADO"/>
      <sheetName val="Current"/>
      <sheetName val="Reference"/>
      <sheetName val="pvtReport"/>
      <sheetName val="Cuadro I-5 94-00"/>
      <sheetName val="MLIBOP"/>
      <sheetName val="BOP_NC-DMX"/>
      <sheetName val="Trade-DMX"/>
      <sheetName val="Comp GAS"/>
      <sheetName val="GAS March 2009"/>
      <sheetName val="GAS May 09"/>
      <sheetName val="GAS June 2009"/>
      <sheetName val="BOP SR Table"/>
      <sheetName val="BOP SR Table % GDP"/>
      <sheetName val="BOP simulations"/>
      <sheetName val="GOLD"/>
      <sheetName val="GAS Feb 2009_2"/>
      <sheetName val="GAS Feb 2009_1"/>
      <sheetName val="GAS Jan 2009"/>
      <sheetName val="GAS Nov 2008"/>
      <sheetName val="GAS Sep 2008"/>
      <sheetName val="GAS March 2008"/>
      <sheetName val="BOP_AUTH_1"/>
      <sheetName val="BOP_AUTH_2"/>
      <sheetName val="BOP_AUTH_3"/>
      <sheetName val="BOP_AUTH_4"/>
      <sheetName val="July Pre GAS"/>
      <sheetName val="July GAS"/>
      <sheetName val="Sept GAS"/>
      <sheetName val="Indic"/>
      <sheetName val="Source_Data_(Current)"/>
      <sheetName val="Complete_Data_Set_(Annual)"/>
      <sheetName val="Gas_2004"/>
      <sheetName val="Impact_CI"/>
      <sheetName val="T9SR_bop_(2)"/>
      <sheetName val="Sensitivity_Analysis"/>
      <sheetName val="T10SR_"/>
      <sheetName val="DSA_2002"/>
      <sheetName val="frozen_request"/>
      <sheetName val="Exports_for_DSA"/>
      <sheetName val="GAS_March_05"/>
      <sheetName val="GAS_Dec04"/>
      <sheetName val="A_Current_Data"/>
      <sheetName val="fondo_promedio"/>
      <sheetName val="GRÁFICO_DE_FONDO_POR_AFILIADO"/>
      <sheetName val="Bench_-_99"/>
      <sheetName val="Cuadro_I-5_94-00"/>
      <sheetName val="Comp_GAS"/>
      <sheetName val="GAS_March_2009"/>
      <sheetName val="GAS_May_09"/>
      <sheetName val="GAS_June_2009"/>
      <sheetName val="BOP_SR_Table"/>
      <sheetName val="BOP_SR_Table_%_GDP"/>
      <sheetName val="BOP_simulations"/>
      <sheetName val="GAS_Feb_2009_2"/>
      <sheetName val="GAS_Feb_2009_1"/>
      <sheetName val="GAS_Jan_2009"/>
      <sheetName val="GAS_Nov_2008"/>
      <sheetName val="GAS_Sep_2008"/>
      <sheetName val="GAS_March_2008"/>
      <sheetName val="July_Pre_GAS"/>
      <sheetName val="July_GAS"/>
      <sheetName val="Sept_GAS"/>
      <sheetName val="Relief"/>
      <sheetName val="Constants"/>
      <sheetName val="AUTH"/>
      <sheetName val="AUTH-Q"/>
      <sheetName val="AUTH-BUDGET"/>
      <sheetName val="IN_IMF"/>
      <sheetName val="IN-AUTH"/>
      <sheetName val="IN-AUTH-M"/>
      <sheetName val="IN-AUTH-Q"/>
      <sheetName val="IN-B"/>
      <sheetName val="Sheet2"/>
      <sheetName val="INDSA"/>
      <sheetName val="CG GFS 2001-DMX"/>
      <sheetName val="DMX"/>
      <sheetName val="OUT-Q"/>
      <sheetName val="WETA-OUT"/>
      <sheetName val="DMX old"/>
      <sheetName val="Fis%"/>
      <sheetName val="Fis"/>
      <sheetName val="SR Charts"/>
      <sheetName val="Fis PBB"/>
      <sheetName val="AFOSHEET"/>
      <sheetName val="PROJECTOUltima revisão_1605 (2)"/>
      <sheetName val="MTFF Projects 3"/>
      <sheetName val="MTFF Projects 2"/>
      <sheetName val="MTFF Projects"/>
      <sheetName val="FisQ"/>
      <sheetName val="Debt"/>
      <sheetName val="Budget"/>
      <sheetName val="Assump"/>
      <sheetName val="AssQ"/>
      <sheetName val="FisQ decum"/>
      <sheetName val="Growth rates"/>
      <sheetName val="rev."/>
      <sheetName val="exp"/>
      <sheetName val="DSA Ttables"/>
      <sheetName val="FisTable"/>
      <sheetName val="Fis%Table"/>
      <sheetName val="Fis Table old 1"/>
      <sheetName val="FisTable old"/>
      <sheetName val="Table SR"/>
      <sheetName val="FIS-Revenue"/>
      <sheetName val="FIS2"/>
      <sheetName val="Table2"/>
      <sheetName val="Table3"/>
      <sheetName val="Table4"/>
      <sheetName val="Table5"/>
      <sheetName val="Assistance"/>
      <sheetName val="burdensh"/>
      <sheetName val="Delivery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GDP Prod. - Input"/>
      <sheetName val="Table 1 - SEFI"/>
      <sheetName val="National Accounts"/>
      <sheetName val="Table Article IV"/>
      <sheetName val="Charts Article IV"/>
      <sheetName val="Sector GDP Comparison"/>
      <sheetName val="PROJECTIONS"/>
      <sheetName val="Staff Report T6"/>
      <sheetName val="Table 1 - SEFI COMPARISON"/>
      <sheetName val="INE PIBprod"/>
      <sheetName val="Medium Term"/>
      <sheetName val="Basic Data"/>
      <sheetName val="Staff Report T1"/>
      <sheetName val="SEFI"/>
      <sheetName val="Excel macros"/>
      <sheetName val="GDP_Prod__-_Input"/>
      <sheetName val="Table_1_-_SEFI"/>
      <sheetName val="National_Accounts"/>
      <sheetName val="Table_Article_IV"/>
      <sheetName val="Charts_Article_IV"/>
      <sheetName val="Sector_GDP_Comparison"/>
      <sheetName val="Staff_Report_T6"/>
      <sheetName val="Table_1_-_SEFI_COMPARISON"/>
      <sheetName val="INE_PIBprod"/>
      <sheetName val="Medium_Term"/>
      <sheetName val="Basic_Data"/>
      <sheetName val="Staff_Report_T1"/>
      <sheetName val="Excel_macros"/>
      <sheetName val="SPNF"/>
      <sheetName val="Official"/>
      <sheetName val="Main"/>
      <sheetName val="Kin"/>
      <sheetName val="Scratch pad"/>
      <sheetName val="Sel. Ind.-MacroframeworkI"/>
      <sheetName val="Annual Meetings Selec Indicator"/>
      <sheetName val="Chart real growth rates"/>
      <sheetName val="Figure 3"/>
      <sheetName val="AnMeets"/>
      <sheetName val="PIN Selected Indicators."/>
      <sheetName val="weekly-monthly Rep."/>
      <sheetName val="MacroframeworkII"/>
      <sheetName val="RED TABLES"/>
      <sheetName val="moz macroframework Brief Feb200"/>
      <sheetName val="Q2"/>
      <sheetName val="Q3"/>
      <sheetName val="Last"/>
      <sheetName val="wage growth"/>
      <sheetName val="Gasoline"/>
      <sheetName val="Scratch_pad"/>
      <sheetName val="Sel__Ind_-MacroframeworkI"/>
      <sheetName val="Annual_Meetings_Selec_Indicator"/>
      <sheetName val="Chart_real_growth_rates"/>
      <sheetName val="Figure_3"/>
      <sheetName val="PIN_Selected_Indicators_"/>
      <sheetName val="weekly-monthly_Rep_"/>
      <sheetName val="RED_TABLES"/>
      <sheetName val="moz_macroframework_Brief_Feb200"/>
      <sheetName val="wage_growth"/>
      <sheetName val="PIVO"/>
      <sheetName val="Scratch_pad1"/>
      <sheetName val="Sel__Ind_-MacroframeworkI1"/>
      <sheetName val="Annual_Meetings_Selec_Indicato1"/>
      <sheetName val="GDP_Prod__-_Input1"/>
      <sheetName val="National_Accounts1"/>
      <sheetName val="Chart_real_growth_rates1"/>
      <sheetName val="Figure_31"/>
      <sheetName val="INE_PIBprod1"/>
      <sheetName val="PIN_Selected_Indicators_1"/>
      <sheetName val="weekly-monthly_Rep_1"/>
      <sheetName val="RED_TABLES1"/>
      <sheetName val="Basic_Data1"/>
      <sheetName val="Excel_macros1"/>
      <sheetName val="moz_macroframework_Brief_Feb201"/>
      <sheetName val="wage_growth1"/>
      <sheetName val="Table"/>
      <sheetName val="Table_GEF"/>
      <sheetName val="Fiscal Scenarios"/>
      <sheetName val="Cover"/>
      <sheetName val="GERAL_FSA_2018"/>
      <sheetName val="OFE"/>
      <sheetName val="Mapa III_Fluxo_Caixa"/>
      <sheetName val="Rec"/>
      <sheetName val="Desp_Total"/>
      <sheetName val="Desp_FUN"/>
      <sheetName val="Desp_INV"/>
      <sheetName val="MAPA_IV_XVI_2"/>
      <sheetName val="INV_2010_2011"/>
      <sheetName val="INV_2012"/>
      <sheetName val="INV_2018"/>
      <sheetName val="MAPA_IV_Resumo"/>
      <sheetName val="RECEITAS CONSIGNADAS"/>
      <sheetName val="MAPA_IV_1  "/>
      <sheetName val="MAPA_IV_1.1"/>
      <sheetName val="MAPA_IV_7"/>
      <sheetName val="MAPA_IV_2"/>
      <sheetName val="MAPA_IV_2.1"/>
      <sheetName val="MAPA  IV_2.1.1_prov"/>
      <sheetName val="MAPA_IV_2.2"/>
      <sheetName val="MAPA_IV_2.3"/>
      <sheetName val="MAPA_IV_2.4"/>
      <sheetName val="MAPA_IV_2.0"/>
      <sheetName val="MAPA_IV_2_M_RESUMO"/>
      <sheetName val="MAPA_IV_2_RESUMO_Funcional"/>
      <sheetName val="Funcional_PorPag"/>
      <sheetName val="Funcional_LIQ"/>
      <sheetName val="Funcional_Alt"/>
      <sheetName val="Funcional_CORRIG"/>
      <sheetName val="Funcional_PAG"/>
      <sheetName val="Funcional_INI"/>
      <sheetName val="MAPA_IV_3"/>
      <sheetName val="MAPA_IV_4_organica"/>
      <sheetName val="MAPA_IV_2_M_RESUMO_FSA"/>
      <sheetName val="FSA - QUADROS RELATORIO"/>
      <sheetName val="FUNC FSA"/>
      <sheetName val="MAPA_IV_2_RESUMO_Funcional FSA"/>
      <sheetName val="MAPA_IV_4.2_organica"/>
      <sheetName val="MAPA_IV_4_rec"/>
      <sheetName val="MAPA_IV_4.161"/>
      <sheetName val="MAPA_IV_5_des"/>
      <sheetName val="MAPA_IV_5.161"/>
      <sheetName val="MAPA_IV_6"/>
      <sheetName val="MAPA_IV_5.2"/>
      <sheetName val="MAPA_IV_5.3"/>
      <sheetName val="rec ag reg "/>
      <sheetName val="desp ag reg"/>
      <sheetName val="QUADRO REL -Grandes Agregad (2"/>
      <sheetName val="QUADRO REL -Grandes Agregados"/>
      <sheetName val="MAPA_IV_8"/>
      <sheetName val="Enc_Comuns"/>
      <sheetName val="MAPA_IV_8.1"/>
      <sheetName val="MAPA_IV_9"/>
      <sheetName val="MAPA_IV_101"/>
      <sheetName val="MAPA_IV_10_1"/>
      <sheetName val="Funcional_CORRIG (2)"/>
      <sheetName val="MAPA_X_I_2018"/>
      <sheetName val="MAPA_X_a_I_2018"/>
      <sheetName val="Cabimentos Expresso"/>
      <sheetName val="MAPA_IV_10_2"/>
      <sheetName val="MAPA_IV_10_RESUM_Funcional_PPIP"/>
      <sheetName val="MAPA_IV_11"/>
      <sheetName val="MAPA_III_12"/>
      <sheetName val="MAPA_IV_13"/>
      <sheetName val="MAPA_IV_14 - 2017"/>
      <sheetName val="INPS 2013"/>
      <sheetName val="MAPA_IV_14 "/>
      <sheetName val="SeriePIB"/>
      <sheetName val="PR"/>
      <sheetName val="AN"/>
      <sheetName val="TCONST"/>
      <sheetName val="STJ"/>
      <sheetName val="PGR"/>
      <sheetName val="TC"/>
      <sheetName val="CSMJ"/>
      <sheetName val="CSMP"/>
      <sheetName val="GPM"/>
      <sheetName val="MAPPCM"/>
      <sheetName val="MAPMIR"/>
      <sheetName val="MF"/>
      <sheetName val="MNEC"/>
      <sheetName val="MDEF"/>
      <sheetName val="MJT"/>
      <sheetName val="MAI"/>
      <sheetName val="MTT"/>
      <sheetName val="MEM"/>
      <sheetName val="MICE"/>
      <sheetName val="MAA"/>
      <sheetName val="ME"/>
      <sheetName val="MD"/>
      <sheetName val="MFIS"/>
      <sheetName val="MCIC"/>
      <sheetName val="MSSS"/>
      <sheetName val="MIOTH"/>
      <sheetName val="CRE"/>
      <sheetName val="OPERAÇÕES FINANCEIRAS DO ES (2"/>
      <sheetName val="Alocação Credor 12"/>
      <sheetName val="Serv. Div Ext 2010 a 2012"/>
      <sheetName val="Movi Janeiro-Dezembro 2017"/>
      <sheetName val="Desembolso_18"/>
      <sheetName val="Serv. Div Ext 2014 a 2016"/>
      <sheetName val="Amort_Emp_Ext 2018"/>
      <sheetName val="Serv. Div Ext 2016 a 2017"/>
      <sheetName val="Estoque 2000 a 2017"/>
      <sheetName val="Serv. Div Ext 2016 a 2018"/>
      <sheetName val="Estoque 2000 a 2018"/>
      <sheetName val="Movi Janeiro - Dezembro 2018"/>
      <sheetName val="Estoque DInt (2018)"/>
      <sheetName val="Stock D. interna (Corrigido)"/>
      <sheetName val="Estoque DInt"/>
      <sheetName val="BT por Instituição 2018"/>
      <sheetName val="BT 07 por Instituição"/>
      <sheetName val="Aplicação de Produtos Emp. 2018"/>
      <sheetName val="OPERAÇÔES DE TESOURO 2018"/>
      <sheetName val="OPERAÇÔES DE TESOURO 2017"/>
      <sheetName val="MOV_CONTA_CLIENTE 2017"/>
      <sheetName val="ppipDES"/>
      <sheetName val="ppipfun"/>
      <sheetName val="Compensação em 2018"/>
      <sheetName val="Folha4"/>
      <sheetName val="Serv. Div Ext 2011 a 2013"/>
      <sheetName val=" Moviment Anual  2012"/>
      <sheetName val="QUADRO REL -Princip.ind.orc."/>
      <sheetName val="QUADRO REL -Alt orçamental "/>
      <sheetName val="Quadros REL - Receitas"/>
      <sheetName val="QUADRO REL -Despesa c Pessoal"/>
      <sheetName val="Pagos em 2014"/>
      <sheetName val="BCV"/>
      <sheetName val="CE_2013"/>
      <sheetName val="MAPA A.1_OT_BT"/>
      <sheetName val="Folha3"/>
      <sheetName val="Folh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B3">
            <v>68499.676713871901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>
        <row r="26">
          <cell r="I26">
            <v>6.5769714209999997</v>
          </cell>
        </row>
      </sheetData>
      <sheetData sheetId="313"/>
      <sheetData sheetId="314"/>
      <sheetData sheetId="315"/>
      <sheetData sheetId="316"/>
      <sheetData sheetId="317"/>
      <sheetData sheetId="318">
        <row r="4">
          <cell r="A4" t="str">
            <v>C:\DATA\CPV\DMX\CPV.DMX</v>
          </cell>
        </row>
      </sheetData>
      <sheetData sheetId="319"/>
      <sheetData sheetId="320"/>
      <sheetData sheetId="321"/>
      <sheetData sheetId="322"/>
      <sheetData sheetId="323">
        <row r="15">
          <cell r="AJ15">
            <v>3.7469089969542297</v>
          </cell>
        </row>
      </sheetData>
      <sheetData sheetId="324">
        <row r="10">
          <cell r="W10">
            <v>14.833752649999999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 refreshError="1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/>
      <sheetData sheetId="375"/>
      <sheetData sheetId="376"/>
      <sheetData sheetId="377" refreshError="1"/>
      <sheetData sheetId="378"/>
      <sheetData sheetId="379"/>
      <sheetData sheetId="380" refreshError="1"/>
      <sheetData sheetId="381"/>
      <sheetData sheetId="382" refreshError="1"/>
      <sheetData sheetId="383"/>
      <sheetData sheetId="384"/>
      <sheetData sheetId="385" refreshError="1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 refreshError="1"/>
      <sheetData sheetId="428" refreshError="1"/>
      <sheetData sheetId="429" refreshError="1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/>
      <sheetData sheetId="450"/>
      <sheetData sheetId="451">
        <row r="19">
          <cell r="D19">
            <v>54148450</v>
          </cell>
        </row>
      </sheetData>
      <sheetData sheetId="452"/>
      <sheetData sheetId="453">
        <row r="7">
          <cell r="AC7">
            <v>21672.032127410002</v>
          </cell>
        </row>
      </sheetData>
      <sheetData sheetId="454"/>
      <sheetData sheetId="455"/>
      <sheetData sheetId="456">
        <row r="15">
          <cell r="G15">
            <v>19580434158</v>
          </cell>
        </row>
      </sheetData>
      <sheetData sheetId="457"/>
      <sheetData sheetId="458"/>
      <sheetData sheetId="459"/>
      <sheetData sheetId="460"/>
      <sheetData sheetId="461"/>
      <sheetData sheetId="462">
        <row r="7">
          <cell r="G7">
            <v>42327841999</v>
          </cell>
        </row>
      </sheetData>
      <sheetData sheetId="463">
        <row r="7">
          <cell r="D7">
            <v>40522796752</v>
          </cell>
        </row>
      </sheetData>
      <sheetData sheetId="464">
        <row r="7">
          <cell r="L7">
            <v>19580434158</v>
          </cell>
        </row>
      </sheetData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>
        <row r="61">
          <cell r="K61">
            <v>7056820022</v>
          </cell>
        </row>
      </sheetData>
      <sheetData sheetId="506">
        <row r="62">
          <cell r="D62">
            <v>61254740533.754997</v>
          </cell>
        </row>
      </sheetData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>
        <row r="106">
          <cell r="E106">
            <v>23112179906.590004</v>
          </cell>
        </row>
      </sheetData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INPUT"/>
      <sheetName val="GDP Prod. - Input"/>
      <sheetName val="OUTPUT"/>
      <sheetName val="Table 1 - SEFI"/>
      <sheetName val="National Accounts"/>
      <sheetName val="Table Article IV"/>
      <sheetName val="WETA"/>
      <sheetName val="Charts Article IV"/>
      <sheetName val="Sector GDP Comparison"/>
      <sheetName val="PROJECTIONS"/>
      <sheetName val="Staff Report T6"/>
      <sheetName val="Table 1 - SEFI COMPARISON"/>
      <sheetName val="SUMMARY"/>
      <sheetName val="INE PIBprod"/>
      <sheetName val="Medium Term"/>
      <sheetName val="Basic Data"/>
      <sheetName val="Staff Report T1"/>
      <sheetName val="SEFI"/>
      <sheetName val="Excel macros"/>
      <sheetName val="Table 3"/>
      <sheetName val="Table 4"/>
      <sheetName val="Table 5"/>
      <sheetName val="Table 6"/>
      <sheetName val="Table 2"/>
      <sheetName val="GDP_Prod__-_Input"/>
      <sheetName val="Table_1_-_SEFI"/>
      <sheetName val="National_Accounts"/>
      <sheetName val="Table_Article_IV"/>
      <sheetName val="Charts_Article_IV"/>
      <sheetName val="Sector_GDP_Comparison"/>
      <sheetName val="Staff_Report_T6"/>
      <sheetName val="Table_1_-_SEFI_COMPARISON"/>
      <sheetName val="INE_PIBprod"/>
      <sheetName val="Medium_Term"/>
      <sheetName val="Basic_Data"/>
      <sheetName val="Staff_Report_T1"/>
      <sheetName val="Excel_macros"/>
      <sheetName val="SPNF"/>
      <sheetName val="Official"/>
      <sheetName val="Main"/>
      <sheetName val="Kin"/>
      <sheetName val="Table 1"/>
      <sheetName val="ExpTemplate"/>
    </sheetNames>
    <sheetDataSet>
      <sheetData sheetId="0">
        <row r="1">
          <cell r="C1" t="str">
            <v>SUMMARY TABLES FOR EACH SECTOR; WEO SUBMISISON DATA AND CODES; CONSISTENCY CHECKS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Exports of goods</v>
          </cell>
        </row>
        <row r="81">
          <cell r="C81" t="str">
            <v>Imports of goods and services</v>
          </cell>
        </row>
        <row r="82">
          <cell r="C82" t="str">
            <v>Imports of goods</v>
          </cell>
        </row>
        <row r="83">
          <cell r="C83" t="str">
            <v>Underlying gross domestic product</v>
          </cell>
        </row>
        <row r="84">
          <cell r="C84" t="str">
            <v>Real GDP growth rate</v>
          </cell>
          <cell r="D84" t="str">
            <v xml:space="preserve"> </v>
          </cell>
        </row>
        <row r="85">
          <cell r="C85" t="str">
            <v xml:space="preserve">Memorandum items </v>
          </cell>
        </row>
        <row r="86">
          <cell r="C86" t="str">
            <v>Total Consumption per capita</v>
          </cell>
        </row>
        <row r="87">
          <cell r="C87" t="str">
            <v>Private Consumption per capita</v>
          </cell>
        </row>
        <row r="88">
          <cell r="C88" t="str">
            <v xml:space="preserve"> </v>
          </cell>
        </row>
        <row r="89">
          <cell r="C89" t="str">
            <v>Deflators  (percent)</v>
          </cell>
        </row>
        <row r="90">
          <cell r="C90" t="str">
            <v>Total consumption</v>
          </cell>
        </row>
        <row r="91">
          <cell r="C91" t="str">
            <v xml:space="preserve">  Public consumption</v>
          </cell>
        </row>
        <row r="92">
          <cell r="C92" t="str">
            <v xml:space="preserve">  Private consumption</v>
          </cell>
        </row>
        <row r="93">
          <cell r="C93" t="str">
            <v>Gross fixed capital formation</v>
          </cell>
        </row>
        <row r="94">
          <cell r="C94" t="str">
            <v xml:space="preserve">  Public gross fixed capital formation</v>
          </cell>
        </row>
        <row r="95">
          <cell r="C95" t="str">
            <v xml:space="preserve">  Private gross fixed capital formation</v>
          </cell>
        </row>
        <row r="96">
          <cell r="C96" t="str">
            <v>Exports of goods and services</v>
          </cell>
        </row>
        <row r="97">
          <cell r="C97" t="str">
            <v>Imports of goods and services</v>
          </cell>
        </row>
        <row r="98">
          <cell r="C98" t="str">
            <v>Gross domestic product</v>
          </cell>
        </row>
        <row r="99">
          <cell r="C99" t="str">
            <v>Deflator: (2000 should = 100)</v>
          </cell>
        </row>
        <row r="101">
          <cell r="C101" t="str">
            <v>II.II NATIONAL ACCOUNTS IN 1999 REAL TERMS (for projections)</v>
          </cell>
        </row>
        <row r="103">
          <cell r="C103" t="str">
            <v>GDP Components in billions of 1999 Meticals (for projections)</v>
          </cell>
        </row>
        <row r="104">
          <cell r="C104" t="str">
            <v>Total consumption</v>
          </cell>
        </row>
        <row r="105">
          <cell r="C105" t="str">
            <v xml:space="preserve">    Private consumption</v>
          </cell>
        </row>
        <row r="106">
          <cell r="C106" t="str">
            <v xml:space="preserve">        Monetary private consumption + emergency aid</v>
          </cell>
        </row>
        <row r="107">
          <cell r="C107" t="str">
            <v xml:space="preserve">        Non-monetary private cons.</v>
          </cell>
        </row>
        <row r="108">
          <cell r="C108" t="str">
            <v xml:space="preserve">    Public consumption</v>
          </cell>
        </row>
        <row r="109">
          <cell r="C109" t="str">
            <v>Total investment</v>
          </cell>
        </row>
        <row r="110">
          <cell r="C110" t="str">
            <v xml:space="preserve">    Public investment</v>
          </cell>
        </row>
        <row r="111">
          <cell r="C111" t="str">
            <v xml:space="preserve">    Private investment </v>
          </cell>
        </row>
        <row r="112">
          <cell r="C112" t="str">
            <v xml:space="preserve">  Domestic demand</v>
          </cell>
        </row>
        <row r="113">
          <cell r="C113" t="str">
            <v>Exports goods and nonfactor services</v>
          </cell>
        </row>
        <row r="114">
          <cell r="C114" t="str">
            <v>Imports goods and nonfactor services</v>
          </cell>
        </row>
        <row r="115">
          <cell r="C115" t="str">
            <v>Real GDP at 1999 Prices</v>
          </cell>
        </row>
        <row r="116">
          <cell r="C116" t="str">
            <v xml:space="preserve">Memorandum items </v>
          </cell>
        </row>
        <row r="117">
          <cell r="C117" t="str">
            <v>Total consumption per capita</v>
          </cell>
        </row>
        <row r="118">
          <cell r="C118" t="str">
            <v>Private consumption per capita</v>
          </cell>
        </row>
        <row r="119">
          <cell r="C119" t="str">
            <v xml:space="preserve"> </v>
          </cell>
        </row>
        <row r="120">
          <cell r="C120" t="str">
            <v>Average propensity to consume</v>
          </cell>
        </row>
        <row r="121">
          <cell r="C121" t="str">
            <v>Freely distributed foreign aid (in 1999 met.)</v>
          </cell>
        </row>
        <row r="122">
          <cell r="C122" t="str">
            <v xml:space="preserve">          Emergency food aid (from fiscal) Mill USD</v>
          </cell>
        </row>
        <row r="123">
          <cell r="C123" t="str">
            <v xml:space="preserve">          Emergency nonfood aid, mill. USD (from fiscal proj)</v>
          </cell>
        </row>
        <row r="124">
          <cell r="C124" t="str">
            <v>Real disposable income of the monetized private sector, 1995 meticais</v>
          </cell>
        </row>
        <row r="125">
          <cell r="C125" t="str">
            <v xml:space="preserve">      GDP</v>
          </cell>
        </row>
        <row r="126">
          <cell r="C126" t="str">
            <v xml:space="preserve">      Subsistance production/consumption  (-)</v>
          </cell>
        </row>
        <row r="127">
          <cell r="C127" t="str">
            <v xml:space="preserve">     Amortization of Pande Gas, bill. 1996 Mt.</v>
          </cell>
        </row>
        <row r="128">
          <cell r="C128" t="str">
            <v xml:space="preserve">          Amortization of Pande Gas, mill. US$</v>
          </cell>
        </row>
        <row r="129">
          <cell r="C129" t="str">
            <v xml:space="preserve">      Real net taxes</v>
          </cell>
        </row>
        <row r="130">
          <cell r="C130" t="str">
            <v xml:space="preserve">      Net private sector factor income, cash</v>
          </cell>
        </row>
        <row r="132">
          <cell r="C132" t="str">
            <v>Base deflators for projection (100=1997)</v>
          </cell>
        </row>
        <row r="133">
          <cell r="C133" t="str">
            <v>Total consumption</v>
          </cell>
        </row>
        <row r="134">
          <cell r="C134" t="str">
            <v xml:space="preserve">  Public consumption</v>
          </cell>
        </row>
        <row r="135">
          <cell r="C135" t="str">
            <v xml:space="preserve">  Private consumption</v>
          </cell>
        </row>
        <row r="136">
          <cell r="C136" t="str">
            <v>Gross fixed capital formation</v>
          </cell>
        </row>
        <row r="137">
          <cell r="C137" t="str">
            <v xml:space="preserve">  Public gross fixed capital formation</v>
          </cell>
        </row>
        <row r="138">
          <cell r="C138" t="str">
            <v xml:space="preserve">  Private gross fixed capital formation</v>
          </cell>
        </row>
        <row r="139">
          <cell r="C139" t="str">
            <v>Exports of goods and services</v>
          </cell>
        </row>
        <row r="140">
          <cell r="C140" t="str">
            <v>Imports of goods and services</v>
          </cell>
        </row>
        <row r="141">
          <cell r="C141" t="str">
            <v>Gross domestic product</v>
          </cell>
        </row>
        <row r="143">
          <cell r="C143" t="str">
            <v>Base index, exports</v>
          </cell>
        </row>
        <row r="144">
          <cell r="C144" t="str">
            <v>Base index, imports</v>
          </cell>
        </row>
        <row r="146">
          <cell r="C146" t="str">
            <v>II.III NATIONAL ACCOUNTS IN 2000 REAL TERMS (for WEO)</v>
          </cell>
        </row>
        <row r="148">
          <cell r="C148" t="str">
            <v>Billions of meticais, at 1990 constant prices)</v>
          </cell>
        </row>
        <row r="149">
          <cell r="C149" t="str">
            <v>Total consumption</v>
          </cell>
        </row>
        <row r="150">
          <cell r="B150" t="str">
            <v>NCG_R</v>
          </cell>
          <cell r="C150" t="str">
            <v xml:space="preserve">  Public consumption</v>
          </cell>
        </row>
        <row r="151">
          <cell r="B151" t="str">
            <v>NCP_R</v>
          </cell>
          <cell r="C151" t="str">
            <v xml:space="preserve">  Private consumption</v>
          </cell>
        </row>
        <row r="152">
          <cell r="B152" t="str">
            <v>NFI_R</v>
          </cell>
          <cell r="C152" t="str">
            <v>Gross fixed capital formation</v>
          </cell>
        </row>
        <row r="153">
          <cell r="C153" t="str">
            <v xml:space="preserve">  Public gross fixed capital formation</v>
          </cell>
        </row>
        <row r="154">
          <cell r="C154" t="str">
            <v xml:space="preserve">  Private gross fixed capital formation</v>
          </cell>
        </row>
        <row r="155">
          <cell r="B155" t="str">
            <v>NINV_R</v>
          </cell>
          <cell r="C155" t="str">
            <v>Changes in inventories</v>
          </cell>
        </row>
        <row r="156">
          <cell r="B156" t="str">
            <v>NX_R</v>
          </cell>
          <cell r="C156" t="str">
            <v>Exports of goods and services</v>
          </cell>
        </row>
        <row r="157">
          <cell r="B157" t="str">
            <v>NXG_R</v>
          </cell>
          <cell r="C157" t="str">
            <v xml:space="preserve">  Exports of goods</v>
          </cell>
        </row>
        <row r="158">
          <cell r="B158" t="str">
            <v>NM_R</v>
          </cell>
          <cell r="C158" t="str">
            <v>Imports of goods and services</v>
          </cell>
        </row>
        <row r="159">
          <cell r="B159" t="str">
            <v>NMG_R</v>
          </cell>
          <cell r="C159" t="str">
            <v xml:space="preserve">  Imports of goods</v>
          </cell>
        </row>
        <row r="160">
          <cell r="B160" t="str">
            <v>NGDP_R</v>
          </cell>
          <cell r="C160" t="str">
            <v xml:space="preserve">Gross domestic product </v>
          </cell>
        </row>
        <row r="161">
          <cell r="C161" t="str">
            <v xml:space="preserve">Memorandum items </v>
          </cell>
        </row>
        <row r="162">
          <cell r="B162" t="str">
            <v>NGPXO_R</v>
          </cell>
          <cell r="C162" t="str">
            <v>Non-oil GDP</v>
          </cell>
        </row>
        <row r="163">
          <cell r="C163" t="str">
            <v xml:space="preserve">   Net factor income at 2000 metical </v>
          </cell>
        </row>
        <row r="164">
          <cell r="C164" t="str">
            <v>GNP</v>
          </cell>
        </row>
        <row r="165">
          <cell r="C165" t="str">
            <v xml:space="preserve">GDP per capita </v>
          </cell>
        </row>
        <row r="166">
          <cell r="C166" t="str">
            <v>GNP per capita</v>
          </cell>
        </row>
        <row r="168">
          <cell r="C168" t="str">
            <v>Percentage change</v>
          </cell>
        </row>
        <row r="169">
          <cell r="C169" t="str">
            <v>Total consumption</v>
          </cell>
        </row>
        <row r="170">
          <cell r="C170" t="str">
            <v xml:space="preserve">  Public consumption</v>
          </cell>
        </row>
        <row r="171">
          <cell r="C171" t="str">
            <v xml:space="preserve">  Private consumption</v>
          </cell>
        </row>
        <row r="172">
          <cell r="C172" t="str">
            <v>Gross fixed capital formation</v>
          </cell>
        </row>
        <row r="173">
          <cell r="C173" t="str">
            <v xml:space="preserve">  Public gross fixed capital formation</v>
          </cell>
        </row>
        <row r="174">
          <cell r="C174" t="str">
            <v xml:space="preserve">  Private gross fixed capital formation</v>
          </cell>
        </row>
        <row r="175">
          <cell r="C175" t="str">
            <v>Changes in inventories</v>
          </cell>
        </row>
        <row r="176">
          <cell r="C176" t="str">
            <v>Exports of goods and services</v>
          </cell>
        </row>
        <row r="177">
          <cell r="C177" t="str">
            <v xml:space="preserve">  Exports of goods</v>
          </cell>
        </row>
        <row r="178">
          <cell r="C178" t="str">
            <v>Imports of goods and services</v>
          </cell>
        </row>
        <row r="179">
          <cell r="C179" t="str">
            <v xml:space="preserve">  Imports of goods</v>
          </cell>
        </row>
        <row r="180">
          <cell r="C180" t="str">
            <v>Real GDP growth rate:</v>
          </cell>
        </row>
        <row r="181">
          <cell r="C181" t="str">
            <v>Non-oil GDP</v>
          </cell>
        </row>
        <row r="183">
          <cell r="C183" t="str">
            <v xml:space="preserve">III.    FISCAL AND FINANCIAL INDICATORS </v>
          </cell>
        </row>
        <row r="185">
          <cell r="C185" t="str">
            <v>Central Government (bill. met.)</v>
          </cell>
        </row>
        <row r="186">
          <cell r="B186" t="str">
            <v>GCRG</v>
          </cell>
          <cell r="C186" t="str">
            <v>Total revenue and grants</v>
          </cell>
        </row>
        <row r="187">
          <cell r="C187" t="str">
            <v xml:space="preserve">   Total revenue</v>
          </cell>
        </row>
        <row r="188">
          <cell r="B188" t="str">
            <v>GCG</v>
          </cell>
          <cell r="C188" t="str">
            <v xml:space="preserve">  Grants received (current and capital)</v>
          </cell>
        </row>
        <row r="189">
          <cell r="B189" t="str">
            <v>GCGC</v>
          </cell>
          <cell r="C189" t="str">
            <v xml:space="preserve">     of which: project grants received</v>
          </cell>
        </row>
        <row r="190">
          <cell r="C190" t="str">
            <v xml:space="preserve">   Estimated grant financed technical assistance</v>
          </cell>
        </row>
        <row r="191">
          <cell r="C191" t="str">
            <v xml:space="preserve">   Tax revenue</v>
          </cell>
        </row>
        <row r="192">
          <cell r="B192" t="str">
            <v>GCENL</v>
          </cell>
          <cell r="C192" t="str">
            <v>Total expenditure and net lending</v>
          </cell>
        </row>
        <row r="193">
          <cell r="B193" t="str">
            <v>GCEG</v>
          </cell>
          <cell r="C193" t="str">
            <v>General public services</v>
          </cell>
        </row>
        <row r="194">
          <cell r="B194" t="str">
            <v>GCED</v>
          </cell>
          <cell r="C194" t="str">
            <v xml:space="preserve">   Defense</v>
          </cell>
        </row>
        <row r="195">
          <cell r="B195" t="str">
            <v>GCEE</v>
          </cell>
          <cell r="C195" t="str">
            <v xml:space="preserve">   Education</v>
          </cell>
        </row>
        <row r="196">
          <cell r="B196" t="str">
            <v>GCEEP</v>
          </cell>
          <cell r="C196" t="str">
            <v xml:space="preserve">      Elementary education</v>
          </cell>
        </row>
        <row r="197">
          <cell r="B197" t="str">
            <v>GCEH</v>
          </cell>
          <cell r="C197" t="str">
            <v xml:space="preserve">   Health</v>
          </cell>
        </row>
        <row r="198">
          <cell r="B198" t="str">
            <v>GCEHP</v>
          </cell>
          <cell r="C198" t="str">
            <v xml:space="preserve">      Basic healthcare</v>
          </cell>
        </row>
        <row r="199">
          <cell r="B199" t="str">
            <v>GCESWH</v>
          </cell>
          <cell r="C199" t="str">
            <v xml:space="preserve">   Social security, welfare &amp; housing</v>
          </cell>
        </row>
        <row r="200">
          <cell r="B200" t="str">
            <v>GCEES</v>
          </cell>
          <cell r="C200" t="str">
            <v xml:space="preserve">   Economic affairs &amp; services</v>
          </cell>
        </row>
        <row r="201">
          <cell r="B201" t="str">
            <v>GCEO</v>
          </cell>
          <cell r="C201" t="str">
            <v xml:space="preserve">   Other (residual)</v>
          </cell>
        </row>
        <row r="202">
          <cell r="C202" t="str">
            <v>Total expenditure (excluding net lending)</v>
          </cell>
        </row>
        <row r="203">
          <cell r="B203" t="str">
            <v>GCEC</v>
          </cell>
          <cell r="C203" t="str">
            <v xml:space="preserve">  Current expenditure</v>
          </cell>
        </row>
        <row r="204">
          <cell r="B204" t="str">
            <v>GCEW</v>
          </cell>
          <cell r="C204" t="str">
            <v xml:space="preserve">  Wages and salaries</v>
          </cell>
        </row>
        <row r="205">
          <cell r="B205" t="str">
            <v>GCEI_D</v>
          </cell>
          <cell r="C205" t="str">
            <v xml:space="preserve">    Domestic interest payments (scheduled)</v>
          </cell>
        </row>
        <row r="206">
          <cell r="B206" t="str">
            <v>GCEI_F</v>
          </cell>
          <cell r="C206" t="str">
            <v xml:space="preserve">    Foreign interest payments (scheduled  -budget)</v>
          </cell>
        </row>
        <row r="207">
          <cell r="C207" t="str">
            <v>Net Taxes</v>
          </cell>
        </row>
        <row r="208">
          <cell r="C208" t="str">
            <v>Net foreign borrowing</v>
          </cell>
        </row>
        <row r="209">
          <cell r="C209" t="str">
            <v>Domestic financing</v>
          </cell>
        </row>
        <row r="210">
          <cell r="C210" t="str">
            <v xml:space="preserve">   Of which:   bank financing</v>
          </cell>
        </row>
        <row r="212">
          <cell r="C212" t="str">
            <v>General Government (bill. met.)</v>
          </cell>
        </row>
        <row r="213">
          <cell r="B213" t="str">
            <v>GGRG</v>
          </cell>
          <cell r="C213" t="str">
            <v>Total revenue and grants</v>
          </cell>
        </row>
        <row r="214">
          <cell r="B214" t="str">
            <v>GGENL</v>
          </cell>
          <cell r="C214" t="str">
            <v>Total expenditure and net lending</v>
          </cell>
        </row>
        <row r="215">
          <cell r="B215" t="str">
            <v>GGEC</v>
          </cell>
          <cell r="C215" t="str">
            <v xml:space="preserve">  Current expenditure</v>
          </cell>
        </row>
        <row r="216">
          <cell r="C216" t="str">
            <v xml:space="preserve">        Current expenditure (adjusted)</v>
          </cell>
        </row>
        <row r="217">
          <cell r="B217" t="str">
            <v>GGED</v>
          </cell>
          <cell r="C217" t="str">
            <v xml:space="preserve">    Expenditure on national defense</v>
          </cell>
        </row>
        <row r="218">
          <cell r="C218" t="str">
            <v>Government investment</v>
          </cell>
        </row>
        <row r="219">
          <cell r="C219" t="str">
            <v xml:space="preserve">   Investment expenditure (from budget)</v>
          </cell>
        </row>
        <row r="221">
          <cell r="C221" t="str">
            <v>In percent of GDP</v>
          </cell>
        </row>
        <row r="222">
          <cell r="C222" t="str">
            <v>Central Government balance</v>
          </cell>
        </row>
        <row r="223">
          <cell r="C223" t="str">
            <v>Central Government balance (excl. grants)</v>
          </cell>
        </row>
        <row r="224">
          <cell r="C224" t="str">
            <v>General Government balance</v>
          </cell>
        </row>
        <row r="225">
          <cell r="C225" t="str">
            <v>Government investment/GDP:</v>
          </cell>
        </row>
        <row r="226">
          <cell r="C226" t="str">
            <v>Grants/GDP</v>
          </cell>
        </row>
        <row r="227">
          <cell r="C227" t="str">
            <v>Expenditure+net lending/GDP</v>
          </cell>
        </row>
        <row r="228">
          <cell r="C228" t="str">
            <v>Primary balance/GDP (revenue and grants - non-interest expenditure and net lending</v>
          </cell>
        </row>
        <row r="229">
          <cell r="C229" t="str">
            <v>Bank financing/GDP</v>
          </cell>
        </row>
        <row r="232">
          <cell r="C232" t="str">
            <v>IV. MONETARY INDICATORS</v>
          </cell>
        </row>
        <row r="234">
          <cell r="B234" t="str">
            <v>FMB</v>
          </cell>
          <cell r="C234" t="str">
            <v>Stock of broad money (M2; year end)</v>
          </cell>
        </row>
        <row r="235">
          <cell r="B235" t="str">
            <v>FIDR</v>
          </cell>
          <cell r="C235" t="str">
            <v>Short-term interest rate (central monetary authorities)</v>
          </cell>
        </row>
        <row r="236">
          <cell r="C236" t="str">
            <v>Rediscount rate (end of year)</v>
          </cell>
        </row>
        <row r="237">
          <cell r="C237" t="str">
            <v>Velocity of circulation</v>
          </cell>
        </row>
        <row r="238">
          <cell r="C238" t="str">
            <v>Broad money growth:</v>
          </cell>
        </row>
        <row r="239">
          <cell r="C239" t="str">
            <v>Broad money/DGP</v>
          </cell>
        </row>
        <row r="240">
          <cell r="C240" t="str">
            <v>CPS/GDP</v>
          </cell>
        </row>
        <row r="241">
          <cell r="C241" t="str">
            <v>COB/M2</v>
          </cell>
        </row>
        <row r="243">
          <cell r="C243" t="str">
            <v>V.   FOREIGN TRADE</v>
          </cell>
        </row>
        <row r="245">
          <cell r="B245" t="str">
            <v>TXG_D</v>
          </cell>
          <cell r="C245" t="str">
            <v>Export deflator/unit value for goods (index in U.S. dollars)</v>
          </cell>
        </row>
        <row r="246">
          <cell r="B246" t="str">
            <v>TMG_D</v>
          </cell>
          <cell r="C246" t="str">
            <v>Import deflator/unit value for goods (index in U.S. dollars)</v>
          </cell>
        </row>
        <row r="248">
          <cell r="B248" t="str">
            <v>TXGO</v>
          </cell>
          <cell r="C248" t="str">
            <v>Value of oil exports (US$ million)</v>
          </cell>
        </row>
        <row r="249">
          <cell r="B249" t="str">
            <v>TMGO</v>
          </cell>
          <cell r="C249" t="str">
            <v>Value of oil imports (US$ million)</v>
          </cell>
        </row>
        <row r="251">
          <cell r="C251" t="str">
            <v>Annual change export and import unit values, exchange rate</v>
          </cell>
        </row>
        <row r="252">
          <cell r="C252" t="str">
            <v xml:space="preserve">  Exports (national currency)</v>
          </cell>
        </row>
        <row r="253">
          <cell r="C253" t="str">
            <v xml:space="preserve">  Imports (national currency)</v>
          </cell>
        </row>
        <row r="254">
          <cell r="C254" t="str">
            <v xml:space="preserve">  Export deflator</v>
          </cell>
        </row>
        <row r="255">
          <cell r="C255" t="str">
            <v xml:space="preserve">  Import deflator</v>
          </cell>
        </row>
        <row r="256">
          <cell r="C256" t="str">
            <v xml:space="preserve">  Representative rate</v>
          </cell>
        </row>
        <row r="258">
          <cell r="C258" t="str">
            <v>Change in terms of trade (merchandise):</v>
          </cell>
        </row>
        <row r="259">
          <cell r="C259" t="str">
            <v xml:space="preserve">   Trade data</v>
          </cell>
        </row>
        <row r="260">
          <cell r="C260" t="str">
            <v xml:space="preserve">   National accounts</v>
          </cell>
        </row>
        <row r="262">
          <cell r="C262" t="str">
            <v>VI.  BALANCE OF PAYMENTS (Millions of U.S. dollars)</v>
          </cell>
        </row>
        <row r="264">
          <cell r="B264" t="str">
            <v>BCA</v>
          </cell>
          <cell r="C264" t="str">
            <v>Balance on CA (excl. capital transfers)</v>
          </cell>
        </row>
        <row r="265">
          <cell r="C265" t="str">
            <v>Balance on CA excl. grants (BPM4)</v>
          </cell>
        </row>
        <row r="266">
          <cell r="C266" t="str">
            <v>Balance on CA (BPM4)</v>
          </cell>
        </row>
        <row r="267">
          <cell r="C267" t="str">
            <v>Current account (CA)/ GDP</v>
          </cell>
        </row>
        <row r="268">
          <cell r="C268" t="str">
            <v>Current account (CA excl grants)/ GDP</v>
          </cell>
        </row>
        <row r="269">
          <cell r="B269" t="str">
            <v>BXG</v>
          </cell>
          <cell r="C269" t="str">
            <v>Exports of goods</v>
          </cell>
        </row>
        <row r="270">
          <cell r="B270" t="str">
            <v>BXS</v>
          </cell>
          <cell r="C270" t="str">
            <v>Exports of non factor (NF) services</v>
          </cell>
        </row>
        <row r="271">
          <cell r="C271" t="str">
            <v>Exports of goods, NF services and income</v>
          </cell>
        </row>
        <row r="272">
          <cell r="C272" t="str">
            <v xml:space="preserve">    Exports of goods and NF services</v>
          </cell>
        </row>
        <row r="273">
          <cell r="B273" t="str">
            <v>BMG</v>
          </cell>
          <cell r="C273" t="str">
            <v>Imports of goods (- sign)</v>
          </cell>
        </row>
        <row r="274">
          <cell r="B274" t="str">
            <v>BMS</v>
          </cell>
          <cell r="C274" t="str">
            <v>Imports of NF services (- sign)</v>
          </cell>
        </row>
        <row r="275">
          <cell r="C275" t="str">
            <v>Imports of goods, NF services and income</v>
          </cell>
        </row>
        <row r="276">
          <cell r="C276" t="str">
            <v xml:space="preserve">    Imports of goods and NF services</v>
          </cell>
        </row>
        <row r="277">
          <cell r="B277" t="str">
            <v>BXI</v>
          </cell>
          <cell r="C277" t="str">
            <v>Income credits</v>
          </cell>
        </row>
        <row r="278">
          <cell r="B278" t="str">
            <v>BMI</v>
          </cell>
          <cell r="C278" t="str">
            <v>Income debits (- sign)</v>
          </cell>
        </row>
        <row r="279">
          <cell r="B279" t="str">
            <v>BMII_G</v>
          </cell>
          <cell r="C279" t="str">
            <v xml:space="preserve">     Interest on public debt (scheduled; - sign)</v>
          </cell>
        </row>
        <row r="280">
          <cell r="B280" t="str">
            <v>BMIIMU</v>
          </cell>
          <cell r="C280" t="str">
            <v xml:space="preserve">       To multilateral creditors (scheduled; - sign)</v>
          </cell>
        </row>
        <row r="281">
          <cell r="B281" t="str">
            <v>BMIIBI</v>
          </cell>
          <cell r="C281" t="str">
            <v xml:space="preserve">       To bilateral creditors (scheduled; - sign)</v>
          </cell>
        </row>
        <row r="282">
          <cell r="B282" t="str">
            <v>BMIIBA</v>
          </cell>
          <cell r="C282" t="str">
            <v xml:space="preserve">       To banks (scheduled; - sign)</v>
          </cell>
        </row>
        <row r="283">
          <cell r="B283" t="str">
            <v>BMII_P</v>
          </cell>
          <cell r="C283" t="str">
            <v xml:space="preserve">  Interest on nonpublic debt (scheduled; - sign)</v>
          </cell>
        </row>
        <row r="284">
          <cell r="C284" t="str">
            <v xml:space="preserve"> Non energy imports</v>
          </cell>
        </row>
        <row r="286">
          <cell r="B286" t="str">
            <v>BTRP</v>
          </cell>
          <cell r="C286" t="str">
            <v>Private current transfers, net (excl. capital transfers) (BPM4,5)</v>
          </cell>
        </row>
        <row r="287">
          <cell r="B287" t="str">
            <v>BTRG</v>
          </cell>
          <cell r="C287" t="str">
            <v>Official current transfers, net (excl. capital transfers) (BPM5)</v>
          </cell>
        </row>
        <row r="288">
          <cell r="C288" t="str">
            <v>Official transfers, net(BPM4)</v>
          </cell>
        </row>
        <row r="289">
          <cell r="C289" t="str">
            <v>Net factor income and unreq. transfers, accrued (BPM4)</v>
          </cell>
        </row>
        <row r="290">
          <cell r="C290" t="str">
            <v>Net factor income and unreq. transfers, cash (BPM4)</v>
          </cell>
        </row>
        <row r="291">
          <cell r="B291" t="str">
            <v>cash interest needs to be entered for form. to make sense.  Add HCB to equal SR table!</v>
          </cell>
          <cell r="C291" t="str">
            <v>Net factor income and unreq. transf. accrued (BPM5) 6/</v>
          </cell>
        </row>
        <row r="292">
          <cell r="C292" t="str">
            <v>Net factor income and transfers, cash (BPM5) 4/</v>
          </cell>
        </row>
        <row r="293">
          <cell r="B293" t="str">
            <v>cash interest needs to be entered for form. to make sense.  Add HCB to equal SR table!</v>
          </cell>
          <cell r="C293" t="str">
            <v>Disposable national income (cash basis, BPM4) in Mt</v>
          </cell>
        </row>
        <row r="294">
          <cell r="B294" t="str">
            <v>cash interest needs to be entered for form. to make sense.  Add HCB to equal SR table!</v>
          </cell>
        </row>
        <row r="297">
          <cell r="B297" t="str">
            <v>BK</v>
          </cell>
          <cell r="C297" t="str">
            <v>Balance on capital account (BPM5)</v>
          </cell>
        </row>
        <row r="298">
          <cell r="B298" t="str">
            <v>BKF</v>
          </cell>
          <cell r="C298" t="str">
            <v xml:space="preserve">  Debt forgiveness (with forgiven amount +)</v>
          </cell>
        </row>
        <row r="299">
          <cell r="B299" t="str">
            <v>BKFMU</v>
          </cell>
          <cell r="C299" t="str">
            <v xml:space="preserve">    By multilateral creditors</v>
          </cell>
        </row>
        <row r="300">
          <cell r="B300" t="str">
            <v>BKFBI</v>
          </cell>
          <cell r="C300" t="str">
            <v xml:space="preserve">    By bilateral creditors</v>
          </cell>
        </row>
        <row r="301">
          <cell r="B301" t="str">
            <v>BKFBA</v>
          </cell>
          <cell r="C301" t="str">
            <v xml:space="preserve">    By banks</v>
          </cell>
        </row>
        <row r="302">
          <cell r="C302" t="str">
            <v>Balance on capital account (BPM4)   1/</v>
          </cell>
        </row>
        <row r="303">
          <cell r="D303" t="str">
            <v xml:space="preserve"> </v>
          </cell>
        </row>
        <row r="304">
          <cell r="B304" t="str">
            <v>BF</v>
          </cell>
          <cell r="C304" t="str">
            <v>Balance on financial account (BPM5, incl. reserves)</v>
          </cell>
        </row>
        <row r="306">
          <cell r="B306" t="str">
            <v>BFD</v>
          </cell>
          <cell r="C306" t="str">
            <v>Direct investment, net</v>
          </cell>
        </row>
        <row r="307">
          <cell r="B307" t="str">
            <v>BFDL</v>
          </cell>
          <cell r="C307" t="str">
            <v xml:space="preserve">   of which: debt-creating direct inv. Liabilities</v>
          </cell>
        </row>
        <row r="308">
          <cell r="B308" t="str">
            <v>BFDI</v>
          </cell>
          <cell r="C308" t="str">
            <v xml:space="preserve">  Direct investment in reporting country</v>
          </cell>
        </row>
        <row r="310">
          <cell r="B310" t="str">
            <v>BFL_C_G</v>
          </cell>
          <cell r="C310" t="str">
            <v>Gross public borrowing, including IMF</v>
          </cell>
        </row>
        <row r="311">
          <cell r="B311" t="str">
            <v>BFL_CMU</v>
          </cell>
          <cell r="C311" t="str">
            <v xml:space="preserve">  From multilateral creditors (incl. IMF)</v>
          </cell>
        </row>
        <row r="312">
          <cell r="B312" t="str">
            <v>BFL_CBI</v>
          </cell>
          <cell r="C312" t="str">
            <v xml:space="preserve">  From bilateral creditors</v>
          </cell>
        </row>
        <row r="313">
          <cell r="B313" t="str">
            <v>BFL_CBA</v>
          </cell>
          <cell r="C313" t="str">
            <v xml:space="preserve">  From banks</v>
          </cell>
        </row>
        <row r="314">
          <cell r="B314" t="str">
            <v>BFL_C_P</v>
          </cell>
          <cell r="C314" t="str">
            <v>Other gross borrowing</v>
          </cell>
        </row>
        <row r="316">
          <cell r="B316" t="str">
            <v>BFL_D_G</v>
          </cell>
          <cell r="C316" t="str">
            <v>Public amortization (scheduled; - sign)</v>
          </cell>
        </row>
        <row r="317">
          <cell r="B317" t="str">
            <v>BFL_DMU</v>
          </cell>
          <cell r="C317" t="str">
            <v xml:space="preserve">  To multilateral creditors (scheduled; - sign) (incl. IMF)</v>
          </cell>
        </row>
        <row r="318">
          <cell r="B318" t="str">
            <v>BFL_DBI</v>
          </cell>
          <cell r="C318" t="str">
            <v xml:space="preserve">  To bilateral creditors (scheduled; - sign)</v>
          </cell>
        </row>
        <row r="319">
          <cell r="B319" t="str">
            <v>BFL_DBA</v>
          </cell>
          <cell r="C319" t="str">
            <v xml:space="preserve">  To banks (scheduled; - sign)</v>
          </cell>
        </row>
        <row r="320">
          <cell r="B320" t="str">
            <v>BFL_D_P</v>
          </cell>
          <cell r="C320" t="str">
            <v>Other amortization (scheduled; - sign)</v>
          </cell>
        </row>
        <row r="321">
          <cell r="C321" t="str">
            <v xml:space="preserve"> </v>
          </cell>
        </row>
        <row r="322">
          <cell r="B322" t="str">
            <v>BFUND</v>
          </cell>
          <cell r="C322" t="str">
            <v>Memorandum: Net credit from IMF</v>
          </cell>
        </row>
        <row r="324">
          <cell r="B324" t="str">
            <v>BFL_DF</v>
          </cell>
          <cell r="C324" t="str">
            <v>Amortization on account of debt-reduction operations (- sign)</v>
          </cell>
        </row>
        <row r="325">
          <cell r="B325" t="str">
            <v>BFLB_DF</v>
          </cell>
          <cell r="C325" t="str">
            <v xml:space="preserve">  To banks (- sign)</v>
          </cell>
        </row>
        <row r="327">
          <cell r="B327" t="str">
            <v>BER</v>
          </cell>
          <cell r="C327" t="str">
            <v>Rescheduling of current maturities</v>
          </cell>
        </row>
        <row r="328">
          <cell r="B328" t="str">
            <v>BERBI</v>
          </cell>
          <cell r="C328" t="str">
            <v xml:space="preserve">  Of obligations to bilateral creditors</v>
          </cell>
        </row>
        <row r="329">
          <cell r="B329" t="str">
            <v>BERBA</v>
          </cell>
          <cell r="C329" t="str">
            <v xml:space="preserve">  Of obligations to banks</v>
          </cell>
        </row>
        <row r="331">
          <cell r="B331" t="str">
            <v>BEA</v>
          </cell>
          <cell r="C331" t="str">
            <v>Accumulation of arrears, net (decrease -)</v>
          </cell>
        </row>
        <row r="332">
          <cell r="B332" t="str">
            <v>BEAMU</v>
          </cell>
          <cell r="C332" t="str">
            <v xml:space="preserve">  To multilateral creditors, net (decrease -)</v>
          </cell>
        </row>
        <row r="333">
          <cell r="B333" t="str">
            <v>BEABI</v>
          </cell>
          <cell r="C333" t="str">
            <v xml:space="preserve">  To bilateral creditors, net (decrease -)</v>
          </cell>
        </row>
        <row r="334">
          <cell r="B334" t="str">
            <v>BEABA</v>
          </cell>
          <cell r="C334" t="str">
            <v xml:space="preserve">  To banks, net (decrease -)</v>
          </cell>
        </row>
        <row r="336">
          <cell r="B336" t="str">
            <v>BEO</v>
          </cell>
          <cell r="C336" t="str">
            <v>Other exceptional financing</v>
          </cell>
        </row>
        <row r="338">
          <cell r="B338" t="str">
            <v>BFOTH</v>
          </cell>
          <cell r="C338" t="str">
            <v>Other long-term financial flows, net</v>
          </cell>
        </row>
        <row r="339">
          <cell r="B339" t="str">
            <v>BFPA</v>
          </cell>
          <cell r="C339" t="str">
            <v xml:space="preserve">  Portfolio investment assets, net (increase -)</v>
          </cell>
        </row>
        <row r="340">
          <cell r="B340" t="str">
            <v>BFPL</v>
          </cell>
          <cell r="C340" t="str">
            <v xml:space="preserve">  Portfolio investment liabilities, net </v>
          </cell>
        </row>
        <row r="341">
          <cell r="B341" t="str">
            <v>BFPQ</v>
          </cell>
          <cell r="C341" t="str">
            <v xml:space="preserve">   Of which:  equity securities</v>
          </cell>
        </row>
        <row r="343">
          <cell r="B343" t="str">
            <v>BFO_S</v>
          </cell>
          <cell r="C343" t="str">
            <v>Other short-term flows, net   17/</v>
          </cell>
        </row>
        <row r="344">
          <cell r="D344" t="str">
            <v xml:space="preserve"> </v>
          </cell>
        </row>
        <row r="345">
          <cell r="B345" t="str">
            <v>BFLRES</v>
          </cell>
          <cell r="C345" t="str">
            <v>Residual financing (projections only; history = 0)</v>
          </cell>
        </row>
        <row r="346">
          <cell r="B346" t="str">
            <v>BFRA</v>
          </cell>
          <cell r="C346" t="str">
            <v>Reserve assets (accumulation -)</v>
          </cell>
        </row>
        <row r="347">
          <cell r="C347" t="str">
            <v>NFA accumulation</v>
          </cell>
        </row>
        <row r="348">
          <cell r="B348" t="str">
            <v>BNEO</v>
          </cell>
          <cell r="C348" t="str">
            <v>Net errors and omissions (= 0 in projection period)</v>
          </cell>
        </row>
        <row r="350">
          <cell r="B350" t="str">
            <v xml:space="preserve"> </v>
          </cell>
          <cell r="C350" t="str">
            <v>Exceptional financing</v>
          </cell>
        </row>
        <row r="352">
          <cell r="B352" t="str">
            <v>BFL</v>
          </cell>
          <cell r="C352" t="str">
            <v>Net liability flows</v>
          </cell>
        </row>
        <row r="353">
          <cell r="B353" t="str">
            <v>BFLMU</v>
          </cell>
          <cell r="C353" t="str">
            <v>Multilateral</v>
          </cell>
        </row>
        <row r="354">
          <cell r="B354" t="str">
            <v>BFLBI</v>
          </cell>
          <cell r="C354" t="str">
            <v>Bilateral</v>
          </cell>
        </row>
        <row r="355">
          <cell r="B355" t="str">
            <v>BFLBA</v>
          </cell>
          <cell r="C355" t="str">
            <v>Banks</v>
          </cell>
        </row>
        <row r="357">
          <cell r="C357" t="str">
            <v>VII. EXTERNAL DEBT (Millions of U.S. dollars)</v>
          </cell>
        </row>
        <row r="359">
          <cell r="B359" t="str">
            <v>D_G</v>
          </cell>
          <cell r="C359" t="str">
            <v>Total public debt (incl. short-term debt, arrears, and IMF)</v>
          </cell>
        </row>
        <row r="360">
          <cell r="B360" t="str">
            <v>DMU</v>
          </cell>
          <cell r="C360" t="str">
            <v xml:space="preserve">  Multilateral debt</v>
          </cell>
        </row>
        <row r="361">
          <cell r="B361" t="str">
            <v>DBI</v>
          </cell>
          <cell r="C361" t="str">
            <v xml:space="preserve">  Bilateral debt</v>
          </cell>
        </row>
        <row r="362">
          <cell r="B362" t="str">
            <v>DBA</v>
          </cell>
          <cell r="C362" t="str">
            <v xml:space="preserve">  Debt to banks</v>
          </cell>
        </row>
        <row r="363">
          <cell r="B363" t="str">
            <v>D_P</v>
          </cell>
          <cell r="C363" t="str">
            <v>Other (nonpublic) debt    9/</v>
          </cell>
        </row>
        <row r="364">
          <cell r="D364" t="str">
            <v xml:space="preserve"> </v>
          </cell>
        </row>
        <row r="365">
          <cell r="B365" t="str">
            <v>DA</v>
          </cell>
          <cell r="C365" t="str">
            <v>Total stock of arrears 7/</v>
          </cell>
        </row>
        <row r="366">
          <cell r="B366" t="str">
            <v>DAMU</v>
          </cell>
          <cell r="C366" t="str">
            <v xml:space="preserve">  To multilateral creditors  11/</v>
          </cell>
        </row>
        <row r="367">
          <cell r="B367" t="str">
            <v>DABI</v>
          </cell>
          <cell r="C367" t="str">
            <v xml:space="preserve">  To bilateral creditors  12/</v>
          </cell>
        </row>
        <row r="368">
          <cell r="B368" t="str">
            <v>DABA</v>
          </cell>
          <cell r="C368" t="str">
            <v xml:space="preserve">  To banks  18/</v>
          </cell>
        </row>
        <row r="370">
          <cell r="B370" t="str">
            <v>D_S</v>
          </cell>
          <cell r="C370" t="str">
            <v>Total short-term debt  7/  14/</v>
          </cell>
        </row>
        <row r="371">
          <cell r="D371" t="str">
            <v xml:space="preserve"> </v>
          </cell>
        </row>
        <row r="372">
          <cell r="B372" t="str">
            <v>DDR</v>
          </cell>
          <cell r="C372" t="str">
            <v>Impact of debt-reduction operations  15/</v>
          </cell>
        </row>
        <row r="373">
          <cell r="B373" t="str">
            <v>DDRBA</v>
          </cell>
          <cell r="C373" t="str">
            <v xml:space="preserve">  Impact of bank debt-reduction operations  13/</v>
          </cell>
        </row>
        <row r="374">
          <cell r="C374" t="str">
            <v>Memorandum items:</v>
          </cell>
        </row>
        <row r="375">
          <cell r="C375" t="str">
            <v>Public external debt to GDP ratio:  16/</v>
          </cell>
        </row>
        <row r="376">
          <cell r="C376" t="str">
            <v>Public external debt service (scheduled) (% of exports of g&amp;s):</v>
          </cell>
        </row>
        <row r="377">
          <cell r="C377" t="str">
            <v>Public external debt service (cash) (% of exports of g&amp;s):</v>
          </cell>
        </row>
        <row r="378">
          <cell r="C378" t="str">
            <v>Public external debt to exports of goods and services</v>
          </cell>
        </row>
        <row r="379">
          <cell r="C379" t="str">
            <v xml:space="preserve">    Scheduled debt service/fiscal revenue bef. grants</v>
          </cell>
        </row>
        <row r="380">
          <cell r="B380" t="str">
            <v xml:space="preserve"> </v>
          </cell>
          <cell r="C380" t="str">
            <v>Debt relief</v>
          </cell>
        </row>
        <row r="381">
          <cell r="C381" t="str">
            <v xml:space="preserve"> </v>
          </cell>
          <cell r="D381" t="str">
            <v xml:space="preserve"> </v>
          </cell>
        </row>
        <row r="382">
          <cell r="C382" t="str">
            <v xml:space="preserve"> VIII. SAVINGS INVESTMENT BALANCE </v>
          </cell>
        </row>
        <row r="383">
          <cell r="C383" t="str">
            <v>In current prices</v>
          </cell>
        </row>
        <row r="384">
          <cell r="C384" t="str">
            <v>BPM5</v>
          </cell>
        </row>
        <row r="385">
          <cell r="C385" t="str">
            <v>Net factor income and Unrequired transfers, accrued (BPM5)</v>
          </cell>
        </row>
        <row r="386">
          <cell r="C386" t="str">
            <v xml:space="preserve">  Net factor income from abroad (accrued) (NFI)</v>
          </cell>
        </row>
        <row r="387">
          <cell r="C387" t="str">
            <v xml:space="preserve">  Income credits</v>
          </cell>
        </row>
        <row r="388">
          <cell r="C388" t="str">
            <v xml:space="preserve">  Income debits</v>
          </cell>
        </row>
        <row r="389">
          <cell r="C389" t="str">
            <v>Net unrequited transfers (NUT) (BPM5)</v>
          </cell>
        </row>
        <row r="390">
          <cell r="C390" t="str">
            <v xml:space="preserve">  Public sector (BPM5)</v>
          </cell>
        </row>
        <row r="391">
          <cell r="C391" t="str">
            <v xml:space="preserve">  Private sector</v>
          </cell>
          <cell r="D391" t="str">
            <v xml:space="preserve"> </v>
          </cell>
        </row>
        <row r="393">
          <cell r="C393" t="str">
            <v>Gross national product (GNP) = GDP + NFI (BPM5)</v>
          </cell>
        </row>
        <row r="394">
          <cell r="C394" t="str">
            <v>Gross domestic income (GDI) = GNP + NUT (BPM5)</v>
          </cell>
        </row>
        <row r="395">
          <cell r="C395" t="str">
            <v>Gross National Savings (GNS) = GDI - C (BPM5)</v>
          </cell>
        </row>
        <row r="397">
          <cell r="C397" t="str">
            <v>BPM4</v>
          </cell>
        </row>
        <row r="398">
          <cell r="C398" t="str">
            <v>Net factor income and Unrequired transfers, accrued (BPM4)</v>
          </cell>
        </row>
        <row r="399">
          <cell r="C399" t="str">
            <v>Net unrequited transfers (NUT) (BPM4)</v>
          </cell>
        </row>
        <row r="400">
          <cell r="C400" t="str">
            <v xml:space="preserve">  Public sector (BPM4)</v>
          </cell>
        </row>
        <row r="401">
          <cell r="C401" t="str">
            <v>Net factor income from abroad, cash</v>
          </cell>
        </row>
        <row r="403">
          <cell r="C403" t="str">
            <v>Gross disposable income (GDI) = GNP + NUT (BPM4)</v>
          </cell>
        </row>
        <row r="404">
          <cell r="C404" t="str">
            <v>Gross National Savings (GNS) = GDI - C (BPM4)</v>
          </cell>
        </row>
        <row r="406">
          <cell r="C406" t="str">
            <v>As appears in OLD macroframework (BPM4)</v>
          </cell>
        </row>
        <row r="408">
          <cell r="C408" t="str">
            <v>Gross domestic product</v>
          </cell>
        </row>
        <row r="409">
          <cell r="C409" t="str">
            <v>Domestic absorption (A) = C + I</v>
          </cell>
        </row>
        <row r="411">
          <cell r="C411" t="str">
            <v>Net factor income and unrequited transfers, cash, (OM)</v>
          </cell>
        </row>
        <row r="412">
          <cell r="C412" t="str">
            <v xml:space="preserve">  Net factor income from abroad, cash, (OM)</v>
          </cell>
        </row>
        <row r="413">
          <cell r="C413" t="str">
            <v xml:space="preserve">       Public sector  (from BOP)</v>
          </cell>
          <cell r="D413" t="str">
            <v xml:space="preserve"> </v>
          </cell>
        </row>
        <row r="414">
          <cell r="C414" t="str">
            <v xml:space="preserve">       Private sector</v>
          </cell>
        </row>
        <row r="415">
          <cell r="C415" t="str">
            <v xml:space="preserve">                   o/w servicing of HCB and gas in bill of MT</v>
          </cell>
        </row>
        <row r="416">
          <cell r="C416" t="str">
            <v xml:space="preserve">  Net unrequited transfers, cash basis (NUT)</v>
          </cell>
        </row>
        <row r="417">
          <cell r="C417" t="str">
            <v xml:space="preserve">       Public sector</v>
          </cell>
          <cell r="D417" t="str">
            <v xml:space="preserve"> </v>
          </cell>
        </row>
        <row r="418">
          <cell r="C418" t="str">
            <v xml:space="preserve">       Private sector</v>
          </cell>
        </row>
        <row r="419">
          <cell r="D419" t="str">
            <v xml:space="preserve"> </v>
          </cell>
        </row>
        <row r="420">
          <cell r="C420" t="str">
            <v>Gross domestic income (GDI) = GDP + NFI +NUT (OM)</v>
          </cell>
        </row>
        <row r="421">
          <cell r="C421" t="str">
            <v>Gross National Savings (GNS) = GDI - C (OM)</v>
          </cell>
        </row>
        <row r="422">
          <cell r="C422" t="str">
            <v xml:space="preserve">  Public sector </v>
          </cell>
          <cell r="D422" t="str">
            <v xml:space="preserve"> </v>
          </cell>
        </row>
        <row r="423">
          <cell r="C423" t="str">
            <v xml:space="preserve">  Private sector</v>
          </cell>
          <cell r="D423" t="str">
            <v xml:space="preserve"> </v>
          </cell>
        </row>
        <row r="425">
          <cell r="C425" t="str">
            <v>Gross Domestic Savings (GDS) = GDP - C</v>
          </cell>
        </row>
        <row r="426">
          <cell r="C426" t="str">
            <v xml:space="preserve">  Public sector </v>
          </cell>
          <cell r="D426" t="str">
            <v xml:space="preserve"> </v>
          </cell>
        </row>
        <row r="427">
          <cell r="C427" t="str">
            <v xml:space="preserve">  Private sector</v>
          </cell>
        </row>
        <row r="429">
          <cell r="C429" t="str">
            <v>Gross investment (I)</v>
          </cell>
        </row>
        <row r="430">
          <cell r="C430" t="str">
            <v xml:space="preserve">  Public investment</v>
          </cell>
        </row>
        <row r="431">
          <cell r="C431" t="str">
            <v xml:space="preserve">  Private investment</v>
          </cell>
        </row>
        <row r="432">
          <cell r="C432" t="str">
            <v xml:space="preserve">    o/w : electricity and gas projects</v>
          </cell>
        </row>
        <row r="434">
          <cell r="C434" t="str">
            <v>Foreign savings = I - GNS</v>
          </cell>
        </row>
        <row r="435">
          <cell r="C435" t="str">
            <v>Net official  resource transfers</v>
          </cell>
        </row>
        <row r="436">
          <cell r="C436" t="str">
            <v>Gross energy savings</v>
          </cell>
        </row>
        <row r="437">
          <cell r="C437" t="str">
            <v>IX.  FLOW OF FUNDS</v>
          </cell>
        </row>
        <row r="439">
          <cell r="C439" t="str">
            <v>SECTORAL NONFINANCIAL TRANSACTIONS</v>
          </cell>
        </row>
        <row r="440">
          <cell r="B440" t="str">
            <v>I</v>
          </cell>
        </row>
        <row r="441">
          <cell r="B441" t="str">
            <v>I.1</v>
          </cell>
          <cell r="C441" t="str">
            <v>Domestic sector (savings - investment = GDI - A) (BPM5)</v>
          </cell>
        </row>
        <row r="442">
          <cell r="C442" t="str">
            <v>Domestic sector (savings - investment = GDI - A) (BPM4)</v>
          </cell>
        </row>
        <row r="443">
          <cell r="C443" t="str">
            <v>Domestic sector (savings - investment = GDI - A) (OM)</v>
          </cell>
        </row>
        <row r="444">
          <cell r="B444" t="str">
            <v>I.1.1</v>
          </cell>
          <cell r="C444" t="str">
            <v xml:space="preserve">  Private sector</v>
          </cell>
        </row>
        <row r="445">
          <cell r="C445" t="str">
            <v xml:space="preserve">    Private sector - non-energy</v>
          </cell>
        </row>
        <row r="446">
          <cell r="C446" t="str">
            <v xml:space="preserve">    Private sector - energy</v>
          </cell>
        </row>
        <row r="447">
          <cell r="C447" t="str">
            <v xml:space="preserve">  Public sector</v>
          </cell>
        </row>
        <row r="448">
          <cell r="C448" t="str">
            <v xml:space="preserve">  Banking sector</v>
          </cell>
          <cell r="D448" t="str">
            <v xml:space="preserve"> </v>
          </cell>
        </row>
        <row r="449">
          <cell r="C449" t="str">
            <v>External sector</v>
          </cell>
        </row>
        <row r="450">
          <cell r="C450" t="str">
            <v>Horizontal Check</v>
          </cell>
        </row>
        <row r="452">
          <cell r="C452" t="str">
            <v>X. CONSISTENCY CHECK TABLE - Blue checks correspond to WEO</v>
          </cell>
        </row>
        <row r="454">
          <cell r="D454" t="str">
            <v xml:space="preserve"> </v>
          </cell>
        </row>
        <row r="455">
          <cell r="C455" t="str">
            <v>I:  NATIONAL ACCOUNTS IN REAL TERMS</v>
          </cell>
        </row>
        <row r="457">
          <cell r="C457" t="str">
            <v>Real GDP accounting identity:</v>
          </cell>
        </row>
        <row r="458">
          <cell r="C458" t="str">
            <v xml:space="preserve"> NGDP_R-(NCG_R+NCP_R+NFI_R+NINV_R+NX_R-NM_R)=0</v>
          </cell>
        </row>
        <row r="460">
          <cell r="C460" t="str">
            <v>II:  NATIONAL ACCOUNTS IN NOMINAL TERMS</v>
          </cell>
        </row>
        <row r="462">
          <cell r="C462" t="str">
            <v>Nominal GDP accounting identity:</v>
          </cell>
        </row>
        <row r="463">
          <cell r="C463" t="str">
            <v xml:space="preserve"> NGDP-(NCG+NCP+NFI+NINV+NX-NM)=0</v>
          </cell>
        </row>
        <row r="465">
          <cell r="C465" t="str">
            <v>National income identity:</v>
          </cell>
        </row>
        <row r="466">
          <cell r="C466" t="str">
            <v xml:space="preserve">  NGNI-(NGDP+((BXI+BMI+BTRP+BTRG)*ENDA_PR)/1000)=0</v>
          </cell>
        </row>
        <row r="468">
          <cell r="C468" t="str">
            <v>III:  BALANCE OF PAYMENTS</v>
          </cell>
        </row>
        <row r="470">
          <cell r="C470" t="str">
            <v>Current account identity:</v>
          </cell>
        </row>
        <row r="471">
          <cell r="C471" t="str">
            <v xml:space="preserve">  BCA-(BXG+BMG+BXS+BMS+BXI+BMI+BTRP+BTRG)=0</v>
          </cell>
        </row>
        <row r="472">
          <cell r="C472" t="str">
            <v>As percent of GDP:</v>
          </cell>
        </row>
        <row r="473">
          <cell r="C473" t="str">
            <v xml:space="preserve">  (BCA/((NGDP/ENDA_PR)*1000))*100</v>
          </cell>
        </row>
        <row r="474">
          <cell r="C474" t="str">
            <v>Financial account identity:</v>
          </cell>
        </row>
        <row r="475">
          <cell r="C475" t="str">
            <v xml:space="preserve">  BF-(BFD+BFL_C_G+BFL_C_P+BFL_D_G+BFL_D_P+BFL_DF</v>
          </cell>
        </row>
        <row r="476">
          <cell r="C476" t="str">
            <v xml:space="preserve">      +BER+BEA+BEO+BFOTH+BFO_S+BFLRES+BFRA)=0</v>
          </cell>
        </row>
        <row r="477">
          <cell r="C477" t="str">
            <v>Overall balance of payments identity:</v>
          </cell>
        </row>
        <row r="478">
          <cell r="C478" t="str">
            <v xml:space="preserve">  BCA+BK+BF+BNEO=0</v>
          </cell>
        </row>
        <row r="480">
          <cell r="C480" t="str">
            <v>Debt file v. BOP file</v>
          </cell>
        </row>
        <row r="481">
          <cell r="C481" t="str">
            <v>Total interest, scheduled</v>
          </cell>
        </row>
        <row r="482">
          <cell r="C482" t="str">
            <v>Total amortization, no IMF</v>
          </cell>
        </row>
        <row r="485">
          <cell r="C485" t="str">
            <v>Fiscal v. Real</v>
          </cell>
        </row>
        <row r="486">
          <cell r="C486" t="str">
            <v>Public investment</v>
          </cell>
        </row>
        <row r="488">
          <cell r="C488" t="str">
            <v>Fiscal v. BOP</v>
          </cell>
        </row>
        <row r="489">
          <cell r="C489" t="str">
            <v>Foreign interest payments from budget, after debt relief, only proj.</v>
          </cell>
        </row>
        <row r="491">
          <cell r="C491" t="str">
            <v>Explanatory notes:</v>
          </cell>
        </row>
        <row r="493">
          <cell r="C493" t="str">
            <v xml:space="preserve">1.  There is no information on the composition of debt relief, nor on the maturity of cancelled debt.  All debt relief </v>
          </cell>
        </row>
        <row r="494">
          <cell r="C494" t="str">
            <v xml:space="preserve">    assumed to be rescheduling; debt cancelled assumed to apply to future maturities.</v>
          </cell>
        </row>
        <row r="495">
          <cell r="C495" t="str">
            <v>2.  Population present in the country: sharp changes reflect refugee movements.</v>
          </cell>
        </row>
        <row r="496">
          <cell r="C496" t="str">
            <v>4.  Current transfers in 1980-1990 estimated by keeping 1990 proportion of project grants in total fixed.</v>
          </cell>
        </row>
        <row r="497">
          <cell r="C497" t="str">
            <v>5.  Mozambique does not produce constant price series, only real growth rates of NA aggregates based on previous</v>
          </cell>
        </row>
        <row r="498">
          <cell r="C498" t="str">
            <v xml:space="preserve">    year's prices.</v>
          </cell>
        </row>
        <row r="499">
          <cell r="C499" t="str">
            <v>6.  All private transfers assumed to be current.</v>
          </cell>
        </row>
        <row r="500">
          <cell r="C500" t="str">
            <v>7.  For 1980-1992 stocks of arrears derived from changes of arrears in BOP; does not reflect valuation changes or</v>
          </cell>
        </row>
        <row r="501">
          <cell r="C501" t="str">
            <v xml:space="preserve">    revisions.  Cummulative changes amount to $160 more than known arrears in 1993, possibly unregistered debt </v>
          </cell>
        </row>
        <row r="502">
          <cell r="C502" t="str">
            <v xml:space="preserve">    cancellation.</v>
          </cell>
        </row>
        <row r="503">
          <cell r="C503" t="str">
            <v>8.  The parallel market rate should have been used as representative up to 1992, but data are not available until 1990.</v>
          </cell>
        </row>
        <row r="504">
          <cell r="C504" t="str">
            <v>9.  For 1980-85 source is ETA; from 1986-1993 source are official publications; thereafter, staff data base reconciled</v>
          </cell>
        </row>
        <row r="505">
          <cell r="C505" t="str">
            <v>9.  with authorities.</v>
          </cell>
        </row>
        <row r="506">
          <cell r="C506" t="str">
            <v>10. For 1987-1993 source official publication; for 1985-86, extrapolation between available figure from documents for</v>
          </cell>
        </row>
        <row r="507">
          <cell r="C507" t="str">
            <v xml:space="preserve">    1984 and 1987.  For 1980-83 assumed annual nominal growth rate of 10 percent.</v>
          </cell>
        </row>
        <row r="508">
          <cell r="C508" t="str">
            <v>11. Residual.</v>
          </cell>
        </row>
        <row r="509">
          <cell r="C509" t="str">
            <v>12. For 1985-93 source is official publication.  Appears to include both insured and uninsured debt.  Before 1984,</v>
          </cell>
        </row>
        <row r="510">
          <cell r="C510" t="str">
            <v xml:space="preserve">    assumed to have grown at 10 percent annually; for 1984, source is Fund document.  As of 1993, all commercial debt </v>
          </cell>
        </row>
        <row r="511">
          <cell r="C511" t="str">
            <v xml:space="preserve">    debt cancelled or taken over by bilaterals.</v>
          </cell>
        </row>
        <row r="512">
          <cell r="C512" t="str">
            <v xml:space="preserve">13. Arrears to banks for 1984, 1990 and 92 from documents.  In 1993 all debt to banks had been assumed by bilaterals. </v>
          </cell>
        </row>
        <row r="513">
          <cell r="C513" t="str">
            <v xml:space="preserve">    Data for 1991 and 1983-89 based on assumptions.  Before 1983, Mozambique did not incurr significant arrears.</v>
          </cell>
        </row>
        <row r="514">
          <cell r="C514" t="str">
            <v>14. All available data show no arrears or negligible arrears to multilaterals.</v>
          </cell>
        </row>
        <row r="515">
          <cell r="C515" t="str">
            <v>15. Residual.</v>
          </cell>
        </row>
        <row r="516">
          <cell r="C516" t="str">
            <v>16. Data for 1988 and 1989 from fund documents.  Thereafter extrapolated</v>
          </cell>
        </row>
        <row r="517">
          <cell r="C517" t="str">
            <v xml:space="preserve">    to become 0 by 1992.  Before extrapolated to start increasing in 1984.</v>
          </cell>
        </row>
        <row r="518">
          <cell r="B518" t="str">
            <v>I.1.2</v>
          </cell>
          <cell r="C518" t="str">
            <v>17. Up until 1992 the foreign assets of commercial banks cannot be separated from those of the Monetary Authorities.</v>
          </cell>
        </row>
        <row r="519">
          <cell r="B519" t="str">
            <v>I.1.3</v>
          </cell>
          <cell r="C519" t="str">
            <v>18.  Includes entire HCB debt, which may contain some bilateral elements.</v>
          </cell>
        </row>
        <row r="520">
          <cell r="B520" t="str">
            <v>I.2</v>
          </cell>
          <cell r="C520" t="str">
            <v xml:space="preserve"> </v>
          </cell>
        </row>
        <row r="521">
          <cell r="B521" t="str">
            <v>I.1+I.2</v>
          </cell>
        </row>
        <row r="526">
          <cell r="D526" t="str">
            <v xml:space="preserve"> 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44"/>
  <sheetViews>
    <sheetView showGridLines="0" tabSelected="1" zoomScale="104" zoomScaleNormal="104" workbookViewId="0">
      <selection activeCell="A57" sqref="A57"/>
    </sheetView>
  </sheetViews>
  <sheetFormatPr defaultColWidth="8.7265625" defaultRowHeight="12"/>
  <cols>
    <col min="1" max="1" width="42" style="60" customWidth="1"/>
    <col min="2" max="15" width="7.7265625" style="1" customWidth="1"/>
    <col min="16" max="24" width="7.7265625" style="2" customWidth="1"/>
    <col min="25" max="33" width="7.7265625" style="3" customWidth="1"/>
    <col min="34" max="38" width="7.7265625" style="2" customWidth="1"/>
    <col min="39" max="39" width="8.1796875" style="2" customWidth="1"/>
    <col min="40" max="40" width="8" style="2" customWidth="1"/>
    <col min="41" max="42" width="8.7265625" style="2"/>
    <col min="43" max="43" width="7.90625" style="2" customWidth="1"/>
    <col min="44" max="16384" width="8.7265625" style="2"/>
  </cols>
  <sheetData>
    <row r="1" spans="1:44">
      <c r="A1" s="1"/>
    </row>
    <row r="2" spans="1:44">
      <c r="A2" s="1"/>
    </row>
    <row r="3" spans="1:44">
      <c r="A3" s="1"/>
    </row>
    <row r="4" spans="1:44">
      <c r="A4" s="1"/>
    </row>
    <row r="5" spans="1:44">
      <c r="A5" s="1"/>
    </row>
    <row r="6" spans="1:44">
      <c r="A6" s="83" t="s">
        <v>0</v>
      </c>
      <c r="B6" s="79">
        <v>2000</v>
      </c>
      <c r="C6" s="4">
        <v>2001</v>
      </c>
      <c r="D6" s="79">
        <v>2002</v>
      </c>
      <c r="E6" s="79">
        <v>2003</v>
      </c>
      <c r="F6" s="79">
        <v>2004</v>
      </c>
      <c r="G6" s="79">
        <v>2005</v>
      </c>
      <c r="H6" s="79">
        <v>2006</v>
      </c>
      <c r="I6" s="79">
        <v>2007</v>
      </c>
      <c r="J6" s="4">
        <v>2008</v>
      </c>
      <c r="K6" s="4">
        <v>2009</v>
      </c>
      <c r="L6" s="84">
        <v>2010</v>
      </c>
      <c r="M6" s="85"/>
      <c r="N6" s="86">
        <v>2011</v>
      </c>
      <c r="O6" s="85"/>
      <c r="P6" s="86">
        <v>2012</v>
      </c>
      <c r="Q6" s="85"/>
      <c r="R6" s="87">
        <v>2013</v>
      </c>
      <c r="S6" s="88"/>
      <c r="T6" s="87">
        <v>2014</v>
      </c>
      <c r="U6" s="88"/>
      <c r="V6" s="87">
        <v>2015</v>
      </c>
      <c r="W6" s="88"/>
      <c r="X6" s="87">
        <v>2016</v>
      </c>
      <c r="Y6" s="88"/>
      <c r="Z6" s="89">
        <v>2017</v>
      </c>
      <c r="AA6" s="90"/>
      <c r="AB6" s="89">
        <v>2018</v>
      </c>
      <c r="AC6" s="90"/>
      <c r="AD6" s="89">
        <v>2019</v>
      </c>
      <c r="AE6" s="90"/>
      <c r="AF6" s="89" t="s">
        <v>1</v>
      </c>
      <c r="AG6" s="90"/>
      <c r="AH6" s="89" t="s">
        <v>47</v>
      </c>
      <c r="AI6" s="90"/>
      <c r="AJ6" s="89">
        <v>2022</v>
      </c>
      <c r="AK6" s="90"/>
      <c r="AL6" s="89" t="s">
        <v>48</v>
      </c>
      <c r="AM6" s="90"/>
      <c r="AN6" s="89">
        <v>2024</v>
      </c>
      <c r="AO6" s="90"/>
      <c r="AP6" s="89" t="s">
        <v>53</v>
      </c>
      <c r="AQ6" s="90"/>
      <c r="AR6" s="82">
        <v>2026</v>
      </c>
    </row>
    <row r="7" spans="1:44" ht="21.65" customHeight="1">
      <c r="A7" s="83"/>
      <c r="B7" s="5" t="s">
        <v>2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5" t="s">
        <v>2</v>
      </c>
      <c r="I7" s="5" t="s">
        <v>2</v>
      </c>
      <c r="J7" s="5" t="s">
        <v>2</v>
      </c>
      <c r="K7" s="5" t="s">
        <v>2</v>
      </c>
      <c r="L7" s="6" t="s">
        <v>3</v>
      </c>
      <c r="M7" s="5" t="s">
        <v>2</v>
      </c>
      <c r="N7" s="7" t="s">
        <v>3</v>
      </c>
      <c r="O7" s="5" t="s">
        <v>2</v>
      </c>
      <c r="P7" s="7" t="s">
        <v>3</v>
      </c>
      <c r="Q7" s="5" t="s">
        <v>2</v>
      </c>
      <c r="R7" s="7" t="s">
        <v>3</v>
      </c>
      <c r="S7" s="5" t="s">
        <v>2</v>
      </c>
      <c r="T7" s="7" t="s">
        <v>3</v>
      </c>
      <c r="U7" s="5" t="s">
        <v>2</v>
      </c>
      <c r="V7" s="7" t="s">
        <v>3</v>
      </c>
      <c r="W7" s="5" t="s">
        <v>2</v>
      </c>
      <c r="X7" s="7" t="s">
        <v>3</v>
      </c>
      <c r="Y7" s="5" t="s">
        <v>2</v>
      </c>
      <c r="Z7" s="7" t="s">
        <v>3</v>
      </c>
      <c r="AA7" s="5" t="s">
        <v>2</v>
      </c>
      <c r="AB7" s="7" t="s">
        <v>3</v>
      </c>
      <c r="AC7" s="5" t="s">
        <v>2</v>
      </c>
      <c r="AD7" s="7" t="s">
        <v>3</v>
      </c>
      <c r="AE7" s="5" t="s">
        <v>2</v>
      </c>
      <c r="AF7" s="7" t="s">
        <v>3</v>
      </c>
      <c r="AG7" s="5" t="s">
        <v>2</v>
      </c>
      <c r="AH7" s="7" t="s">
        <v>3</v>
      </c>
      <c r="AI7" s="5" t="s">
        <v>2</v>
      </c>
      <c r="AJ7" s="7" t="s">
        <v>3</v>
      </c>
      <c r="AK7" s="5" t="s">
        <v>2</v>
      </c>
      <c r="AL7" s="7" t="s">
        <v>3</v>
      </c>
      <c r="AM7" s="5" t="s">
        <v>2</v>
      </c>
      <c r="AN7" s="7" t="s">
        <v>3</v>
      </c>
      <c r="AO7" s="5" t="s">
        <v>2</v>
      </c>
      <c r="AP7" s="7" t="s">
        <v>3</v>
      </c>
      <c r="AQ7" s="5" t="s">
        <v>55</v>
      </c>
      <c r="AR7" s="7" t="s">
        <v>3</v>
      </c>
    </row>
    <row r="8" spans="1:44" s="11" customFormat="1" ht="15" customHeight="1">
      <c r="A8" s="80" t="s">
        <v>4</v>
      </c>
      <c r="B8" s="9">
        <f t="shared" ref="B8:AG8" si="0">+B9+B15+B27+B30</f>
        <v>10471.463</v>
      </c>
      <c r="C8" s="70">
        <f t="shared" si="0"/>
        <v>12588.849303999999</v>
      </c>
      <c r="D8" s="70">
        <f t="shared" si="0"/>
        <v>15127.450548000001</v>
      </c>
      <c r="E8" s="9">
        <f t="shared" si="0"/>
        <v>15078.756168999998</v>
      </c>
      <c r="F8" s="70">
        <f t="shared" si="0"/>
        <v>16638.168240999999</v>
      </c>
      <c r="G8" s="8">
        <f t="shared" si="0"/>
        <v>18594.414979999998</v>
      </c>
      <c r="H8" s="70">
        <f t="shared" si="0"/>
        <v>22670.266271</v>
      </c>
      <c r="I8" s="8">
        <f t="shared" si="0"/>
        <v>26082.009331999998</v>
      </c>
      <c r="J8" s="70">
        <f t="shared" si="0"/>
        <v>29401.572178000002</v>
      </c>
      <c r="K8" s="9">
        <f t="shared" si="0"/>
        <v>25530.099455000003</v>
      </c>
      <c r="L8" s="8">
        <f t="shared" si="0"/>
        <v>29373.887820399999</v>
      </c>
      <c r="M8" s="9">
        <f t="shared" si="0"/>
        <v>26241.256075000001</v>
      </c>
      <c r="N8" s="10">
        <f t="shared" si="0"/>
        <v>29633.175499999998</v>
      </c>
      <c r="O8" s="9">
        <f t="shared" si="0"/>
        <v>29580.726397999995</v>
      </c>
      <c r="P8" s="10">
        <f t="shared" si="0"/>
        <v>32092.276722000002</v>
      </c>
      <c r="Q8" s="9">
        <f t="shared" si="0"/>
        <v>27572.781316000004</v>
      </c>
      <c r="R8" s="10">
        <f t="shared" si="0"/>
        <v>35888.732208000001</v>
      </c>
      <c r="S8" s="9">
        <f t="shared" si="0"/>
        <v>28098.939850000002</v>
      </c>
      <c r="T8" s="10">
        <f t="shared" si="0"/>
        <v>32691.739837000001</v>
      </c>
      <c r="U8" s="9">
        <f t="shared" si="0"/>
        <v>27059.827995000003</v>
      </c>
      <c r="V8" s="10">
        <f t="shared" si="0"/>
        <v>32666.028079</v>
      </c>
      <c r="W8" s="9">
        <f t="shared" si="0"/>
        <v>30516.447098000001</v>
      </c>
      <c r="X8" s="10">
        <f t="shared" si="0"/>
        <v>34937.839119999997</v>
      </c>
      <c r="Y8" s="9">
        <f t="shared" si="0"/>
        <v>32275.808450000004</v>
      </c>
      <c r="Z8" s="10">
        <f t="shared" si="0"/>
        <v>37407.489540000002</v>
      </c>
      <c r="AA8" s="9">
        <f t="shared" si="0"/>
        <v>35842.192143000007</v>
      </c>
      <c r="AB8" s="10">
        <f t="shared" si="0"/>
        <v>42327.841998999997</v>
      </c>
      <c r="AC8" s="9">
        <f t="shared" si="0"/>
        <v>40522.796752000002</v>
      </c>
      <c r="AD8" s="10">
        <f t="shared" si="0"/>
        <v>44406.520139999993</v>
      </c>
      <c r="AE8" s="9">
        <f t="shared" si="0"/>
        <v>42141.124448000002</v>
      </c>
      <c r="AF8" s="10">
        <f t="shared" si="0"/>
        <v>33952.035034</v>
      </c>
      <c r="AG8" s="9">
        <f t="shared" si="0"/>
        <v>32902.404890999998</v>
      </c>
      <c r="AH8" s="10">
        <f t="shared" ref="AH8:AR8" si="1">+AH9+AH12+AH15+AH27+AH30</f>
        <v>34894.816271999996</v>
      </c>
      <c r="AI8" s="9">
        <f t="shared" si="1"/>
        <v>33710.483438999996</v>
      </c>
      <c r="AJ8" s="10">
        <f t="shared" si="1"/>
        <v>41183.519126000007</v>
      </c>
      <c r="AK8" s="9">
        <f t="shared" si="1"/>
        <v>44206.182974999996</v>
      </c>
      <c r="AL8" s="10">
        <f t="shared" si="1"/>
        <v>44350.416191000004</v>
      </c>
      <c r="AM8" s="9">
        <f t="shared" si="1"/>
        <v>49960.870925000003</v>
      </c>
      <c r="AN8" s="10">
        <f t="shared" si="1"/>
        <v>55281.220569999998</v>
      </c>
      <c r="AO8" s="9">
        <f t="shared" si="1"/>
        <v>55851.690116000005</v>
      </c>
      <c r="AP8" s="10">
        <f t="shared" si="1"/>
        <v>59293.538516000001</v>
      </c>
      <c r="AQ8" s="9">
        <f t="shared" si="1"/>
        <v>66135.974425000008</v>
      </c>
      <c r="AR8" s="9">
        <f t="shared" si="1"/>
        <v>65700.777092000004</v>
      </c>
    </row>
    <row r="9" spans="1:44" s="11" customFormat="1" ht="15" customHeight="1">
      <c r="A9" s="12" t="s">
        <v>5</v>
      </c>
      <c r="B9" s="73">
        <f t="shared" ref="B9:K9" si="2">+B10+B11</f>
        <v>3912.768</v>
      </c>
      <c r="C9" s="73">
        <f t="shared" si="2"/>
        <v>4436.5698050000001</v>
      </c>
      <c r="D9" s="73">
        <f t="shared" si="2"/>
        <v>5505.6129249999994</v>
      </c>
      <c r="E9" s="14">
        <f t="shared" si="2"/>
        <v>5146.5976819999996</v>
      </c>
      <c r="F9" s="73">
        <f t="shared" si="2"/>
        <v>5394.5829199999998</v>
      </c>
      <c r="G9" s="13">
        <f t="shared" si="2"/>
        <v>5815.3272629999992</v>
      </c>
      <c r="H9" s="73">
        <f t="shared" si="2"/>
        <v>6921.4674059999998</v>
      </c>
      <c r="I9" s="13">
        <f t="shared" si="2"/>
        <v>7655.4034449999999</v>
      </c>
      <c r="J9" s="73">
        <f t="shared" si="2"/>
        <v>8525.9263410000003</v>
      </c>
      <c r="K9" s="14">
        <f t="shared" si="2"/>
        <v>8060.798784999999</v>
      </c>
      <c r="L9" s="13">
        <f>+L10+L11</f>
        <v>9067.0844510000006</v>
      </c>
      <c r="M9" s="14">
        <f>+M10+M11</f>
        <v>7892.1794430000009</v>
      </c>
      <c r="N9" s="15">
        <f t="shared" ref="N9:AG9" si="3">+N10+N11</f>
        <v>8906.5</v>
      </c>
      <c r="O9" s="14">
        <f t="shared" si="3"/>
        <v>8678.3478479999994</v>
      </c>
      <c r="P9" s="15">
        <f t="shared" si="3"/>
        <v>9697.8235139999997</v>
      </c>
      <c r="Q9" s="14">
        <f t="shared" si="3"/>
        <v>8615.5139130000007</v>
      </c>
      <c r="R9" s="15">
        <f t="shared" si="3"/>
        <v>10392.436446</v>
      </c>
      <c r="S9" s="14">
        <f t="shared" si="3"/>
        <v>8595.6692000000003</v>
      </c>
      <c r="T9" s="15">
        <f t="shared" si="3"/>
        <v>9572.1785989999989</v>
      </c>
      <c r="U9" s="14">
        <f t="shared" si="3"/>
        <v>7747.1735100000005</v>
      </c>
      <c r="V9" s="15">
        <f t="shared" si="3"/>
        <v>9283.661415999999</v>
      </c>
      <c r="W9" s="14">
        <f t="shared" si="3"/>
        <v>9669.274727</v>
      </c>
      <c r="X9" s="15">
        <f t="shared" si="3"/>
        <v>10503.689059</v>
      </c>
      <c r="Y9" s="14">
        <f t="shared" si="3"/>
        <v>10049.600281000001</v>
      </c>
      <c r="Z9" s="15">
        <f t="shared" si="3"/>
        <v>11589.947799000001</v>
      </c>
      <c r="AA9" s="14">
        <f t="shared" si="3"/>
        <v>11292.073117</v>
      </c>
      <c r="AB9" s="15">
        <f t="shared" si="3"/>
        <v>13196.362999999999</v>
      </c>
      <c r="AC9" s="14">
        <f t="shared" si="3"/>
        <v>12300.169918</v>
      </c>
      <c r="AD9" s="15">
        <f t="shared" si="3"/>
        <v>13743.384858000001</v>
      </c>
      <c r="AE9" s="14">
        <f t="shared" si="3"/>
        <v>12806.327783000001</v>
      </c>
      <c r="AF9" s="15">
        <f t="shared" si="3"/>
        <v>11558.497502</v>
      </c>
      <c r="AG9" s="14">
        <f t="shared" si="3"/>
        <v>9990.3808129999998</v>
      </c>
      <c r="AH9" s="15">
        <f>+AH10+AH11</f>
        <v>9270.7107510000005</v>
      </c>
      <c r="AI9" s="14">
        <f t="shared" ref="AI9:AK9" si="4">+AI10+AI11</f>
        <v>8810.8509180000001</v>
      </c>
      <c r="AJ9" s="15">
        <f t="shared" si="4"/>
        <v>11229.810966000001</v>
      </c>
      <c r="AK9" s="14">
        <f t="shared" si="4"/>
        <v>9672.4132289999998</v>
      </c>
      <c r="AL9" s="15">
        <f t="shared" ref="AL9:AM9" si="5">+AL10+AL11</f>
        <v>10968.181904999999</v>
      </c>
      <c r="AM9" s="14">
        <f t="shared" si="5"/>
        <v>12235.004219999999</v>
      </c>
      <c r="AN9" s="15">
        <f t="shared" ref="AN9:AP9" si="6">+AN10+AN11</f>
        <v>12180.016987999999</v>
      </c>
      <c r="AO9" s="14">
        <f t="shared" si="6"/>
        <v>14136.207806999999</v>
      </c>
      <c r="AP9" s="15">
        <f t="shared" si="6"/>
        <v>13862.446752</v>
      </c>
      <c r="AQ9" s="14">
        <f t="shared" ref="AQ9:AR9" si="7">+AQ10+AQ11</f>
        <v>17243.548494000002</v>
      </c>
      <c r="AR9" s="15">
        <f t="shared" si="7"/>
        <v>16767.197925</v>
      </c>
    </row>
    <row r="10" spans="1:44" ht="15" customHeight="1">
      <c r="A10" s="16" t="s">
        <v>6</v>
      </c>
      <c r="B10" s="74">
        <v>2957.5349999999999</v>
      </c>
      <c r="C10" s="74">
        <v>2618.8114430000001</v>
      </c>
      <c r="D10" s="74">
        <v>2696.749906</v>
      </c>
      <c r="E10" s="18">
        <v>3001.773318</v>
      </c>
      <c r="F10" s="74">
        <v>3174.4000799999999</v>
      </c>
      <c r="G10" s="17">
        <v>3516.3130379999998</v>
      </c>
      <c r="H10" s="74">
        <v>3914.7594159999999</v>
      </c>
      <c r="I10" s="17">
        <v>4505.2086829999998</v>
      </c>
      <c r="J10" s="74">
        <v>4824.718194</v>
      </c>
      <c r="K10" s="18">
        <v>4453.4002309999996</v>
      </c>
      <c r="L10" s="19">
        <v>5267.9412320000001</v>
      </c>
      <c r="M10" s="20">
        <v>4645.2101190000003</v>
      </c>
      <c r="N10" s="19">
        <v>5177</v>
      </c>
      <c r="O10" s="20">
        <v>4877.0427719999998</v>
      </c>
      <c r="P10" s="19">
        <v>5321.2512459999998</v>
      </c>
      <c r="Q10" s="20">
        <v>4993.7265520000001</v>
      </c>
      <c r="R10" s="19">
        <v>5755.1296480000001</v>
      </c>
      <c r="S10" s="20">
        <v>4793.401143</v>
      </c>
      <c r="T10" s="19">
        <v>5615.6893</v>
      </c>
      <c r="U10" s="20">
        <v>4998.4369550000001</v>
      </c>
      <c r="V10" s="19">
        <v>5116.2674159999997</v>
      </c>
      <c r="W10" s="21">
        <v>5326.9004370000002</v>
      </c>
      <c r="X10" s="22">
        <v>6387.6531189999996</v>
      </c>
      <c r="Y10" s="23">
        <v>6316.8144570000004</v>
      </c>
      <c r="Z10" s="22">
        <v>7316.1342560000003</v>
      </c>
      <c r="AA10" s="21">
        <v>7062.4430620000003</v>
      </c>
      <c r="AB10" s="22">
        <v>7998.4</v>
      </c>
      <c r="AC10" s="21">
        <v>6926.6330379999999</v>
      </c>
      <c r="AD10" s="22">
        <v>8105.5234090000004</v>
      </c>
      <c r="AE10" s="21">
        <v>7334.4655199999997</v>
      </c>
      <c r="AF10" s="22">
        <v>6249.0162710000004</v>
      </c>
      <c r="AG10" s="21">
        <v>6580.6098650000004</v>
      </c>
      <c r="AH10" s="22">
        <v>6026.4290680000004</v>
      </c>
      <c r="AI10" s="21">
        <v>6072.7364230000003</v>
      </c>
      <c r="AJ10" s="22">
        <v>6798.9619849999999</v>
      </c>
      <c r="AK10" s="21">
        <v>6465.7915439999997</v>
      </c>
      <c r="AL10" s="22">
        <v>6922.796308</v>
      </c>
      <c r="AM10" s="21">
        <v>6720.7194529999997</v>
      </c>
      <c r="AN10" s="22">
        <v>7699.0169880000003</v>
      </c>
      <c r="AO10" s="21">
        <v>7386.9855349999998</v>
      </c>
      <c r="AP10" s="22">
        <v>7907.5721329999997</v>
      </c>
      <c r="AQ10" s="21">
        <v>8619.9159230000005</v>
      </c>
      <c r="AR10" s="22">
        <v>8300.6240809999999</v>
      </c>
    </row>
    <row r="11" spans="1:44" ht="15" customHeight="1">
      <c r="A11" s="16" t="s">
        <v>7</v>
      </c>
      <c r="B11" s="74">
        <v>955.23299999999995</v>
      </c>
      <c r="C11" s="74">
        <v>1817.758362</v>
      </c>
      <c r="D11" s="74">
        <v>2808.8630189999999</v>
      </c>
      <c r="E11" s="18">
        <v>2144.8243640000001</v>
      </c>
      <c r="F11" s="74">
        <v>2220.1828399999999</v>
      </c>
      <c r="G11" s="17">
        <v>2299.0142249999999</v>
      </c>
      <c r="H11" s="74">
        <v>3006.7079899999999</v>
      </c>
      <c r="I11" s="17">
        <v>3150.1947620000001</v>
      </c>
      <c r="J11" s="74">
        <v>3701.2081469999998</v>
      </c>
      <c r="K11" s="18">
        <v>3607.3985539999999</v>
      </c>
      <c r="L11" s="19">
        <v>3799.143219</v>
      </c>
      <c r="M11" s="20">
        <v>3246.9693240000001</v>
      </c>
      <c r="N11" s="19">
        <v>3729.5</v>
      </c>
      <c r="O11" s="20">
        <v>3801.3050760000001</v>
      </c>
      <c r="P11" s="19">
        <v>4376.5722679999999</v>
      </c>
      <c r="Q11" s="20">
        <v>3621.7873610000001</v>
      </c>
      <c r="R11" s="19">
        <v>4637.3067979999996</v>
      </c>
      <c r="S11" s="20">
        <v>3802.2680570000002</v>
      </c>
      <c r="T11" s="19">
        <v>3956.4892989999998</v>
      </c>
      <c r="U11" s="20">
        <v>2748.736555</v>
      </c>
      <c r="V11" s="19">
        <v>4167.3940000000002</v>
      </c>
      <c r="W11" s="21">
        <v>4342.3742899999997</v>
      </c>
      <c r="X11" s="22">
        <v>4116.0359399999998</v>
      </c>
      <c r="Y11" s="23">
        <v>3732.785824</v>
      </c>
      <c r="Z11" s="22">
        <v>4273.8135430000002</v>
      </c>
      <c r="AA11" s="21">
        <v>4229.6300549999996</v>
      </c>
      <c r="AB11" s="22">
        <v>5197.9629999999997</v>
      </c>
      <c r="AC11" s="21">
        <v>5373.5368799999997</v>
      </c>
      <c r="AD11" s="22">
        <v>5637.861449</v>
      </c>
      <c r="AE11" s="21">
        <v>5471.862263</v>
      </c>
      <c r="AF11" s="22">
        <v>5309.4812309999998</v>
      </c>
      <c r="AG11" s="21">
        <v>3409.7709479999999</v>
      </c>
      <c r="AH11" s="22">
        <v>3244.2816830000002</v>
      </c>
      <c r="AI11" s="21">
        <v>2738.1144949999998</v>
      </c>
      <c r="AJ11" s="22">
        <v>4430.8489810000001</v>
      </c>
      <c r="AK11" s="21">
        <v>3206.6216850000001</v>
      </c>
      <c r="AL11" s="22">
        <v>4045.385597</v>
      </c>
      <c r="AM11" s="21">
        <v>5514.2847670000001</v>
      </c>
      <c r="AN11" s="22">
        <v>4481</v>
      </c>
      <c r="AO11" s="21">
        <v>6749.222272</v>
      </c>
      <c r="AP11" s="22">
        <v>5954.8746190000002</v>
      </c>
      <c r="AQ11" s="21">
        <v>8623.6325710000001</v>
      </c>
      <c r="AR11" s="22">
        <v>8466.5738440000005</v>
      </c>
    </row>
    <row r="12" spans="1:44" ht="15" customHeight="1">
      <c r="A12" s="12" t="s">
        <v>45</v>
      </c>
      <c r="B12" s="75"/>
      <c r="C12" s="75"/>
      <c r="D12" s="75"/>
      <c r="E12" s="62"/>
      <c r="F12" s="75"/>
      <c r="G12" s="61"/>
      <c r="H12" s="75"/>
      <c r="I12" s="61"/>
      <c r="J12" s="75"/>
      <c r="K12" s="62"/>
      <c r="L12" s="13"/>
      <c r="M12" s="14"/>
      <c r="N12" s="15"/>
      <c r="O12" s="14"/>
      <c r="P12" s="15"/>
      <c r="Q12" s="14"/>
      <c r="R12" s="15"/>
      <c r="S12" s="14"/>
      <c r="T12" s="15"/>
      <c r="U12" s="14"/>
      <c r="V12" s="15"/>
      <c r="W12" s="63"/>
      <c r="X12" s="64"/>
      <c r="Y12" s="65"/>
      <c r="Z12" s="64"/>
      <c r="AA12" s="63"/>
      <c r="AB12" s="64"/>
      <c r="AC12" s="63"/>
      <c r="AD12" s="64"/>
      <c r="AE12" s="63"/>
      <c r="AF12" s="64"/>
      <c r="AG12" s="63"/>
      <c r="AH12" s="64">
        <f>+AH13</f>
        <v>570.17419700000005</v>
      </c>
      <c r="AI12" s="63">
        <f>+AI13</f>
        <v>388.66329100000002</v>
      </c>
      <c r="AJ12" s="64">
        <f t="shared" ref="AJ12:AP12" si="8">SUM(AJ13:AJ14)</f>
        <v>648.79248500000006</v>
      </c>
      <c r="AK12" s="63">
        <f t="shared" si="8"/>
        <v>542.88588799999991</v>
      </c>
      <c r="AL12" s="64">
        <f t="shared" si="8"/>
        <v>165.05752000000001</v>
      </c>
      <c r="AM12" s="63">
        <f t="shared" si="8"/>
        <v>666.60445400000003</v>
      </c>
      <c r="AN12" s="64">
        <f t="shared" si="8"/>
        <v>654.33294699999999</v>
      </c>
      <c r="AO12" s="63">
        <f t="shared" si="8"/>
        <v>772.72482400000001</v>
      </c>
      <c r="AP12" s="64">
        <f t="shared" si="8"/>
        <v>717.65033500000004</v>
      </c>
      <c r="AQ12" s="63">
        <f t="shared" ref="AQ12:AR12" si="9">SUM(AQ13:AQ14)</f>
        <v>890.86130700000001</v>
      </c>
      <c r="AR12" s="64">
        <f t="shared" si="9"/>
        <v>899.19287700000007</v>
      </c>
    </row>
    <row r="13" spans="1:44" ht="15" customHeight="1">
      <c r="A13" s="16" t="s">
        <v>46</v>
      </c>
      <c r="B13" s="74"/>
      <c r="C13" s="74"/>
      <c r="D13" s="74"/>
      <c r="E13" s="18"/>
      <c r="F13" s="74"/>
      <c r="G13" s="17"/>
      <c r="H13" s="74"/>
      <c r="I13" s="17"/>
      <c r="J13" s="74"/>
      <c r="K13" s="18"/>
      <c r="L13" s="24"/>
      <c r="M13" s="20"/>
      <c r="N13" s="19"/>
      <c r="O13" s="20"/>
      <c r="P13" s="19"/>
      <c r="Q13" s="20"/>
      <c r="R13" s="19"/>
      <c r="S13" s="20"/>
      <c r="T13" s="19"/>
      <c r="U13" s="20"/>
      <c r="V13" s="19"/>
      <c r="W13" s="21"/>
      <c r="X13" s="22"/>
      <c r="Y13" s="23"/>
      <c r="Z13" s="22"/>
      <c r="AA13" s="21"/>
      <c r="AB13" s="22"/>
      <c r="AC13" s="21"/>
      <c r="AD13" s="22"/>
      <c r="AE13" s="21"/>
      <c r="AF13" s="22"/>
      <c r="AG13" s="21"/>
      <c r="AH13" s="22">
        <v>570.17419700000005</v>
      </c>
      <c r="AI13" s="21">
        <v>388.66329100000002</v>
      </c>
      <c r="AJ13" s="22">
        <v>617.37714400000004</v>
      </c>
      <c r="AK13" s="21">
        <v>542.25294199999996</v>
      </c>
      <c r="AL13" s="22">
        <v>132.07141200000001</v>
      </c>
      <c r="AM13" s="21">
        <v>665.667373</v>
      </c>
      <c r="AN13" s="22">
        <v>653.70000100000004</v>
      </c>
      <c r="AO13" s="21">
        <v>771.09545100000003</v>
      </c>
      <c r="AP13" s="22">
        <v>716.117389</v>
      </c>
      <c r="AQ13" s="21">
        <v>888.976225</v>
      </c>
      <c r="AR13" s="22">
        <v>897.87670300000002</v>
      </c>
    </row>
    <row r="14" spans="1:44" ht="15" customHeight="1">
      <c r="A14" s="16" t="s">
        <v>49</v>
      </c>
      <c r="B14" s="74"/>
      <c r="C14" s="74"/>
      <c r="D14" s="74"/>
      <c r="E14" s="17"/>
      <c r="F14" s="74"/>
      <c r="G14" s="17"/>
      <c r="H14" s="74"/>
      <c r="I14" s="17"/>
      <c r="J14" s="74"/>
      <c r="K14" s="18"/>
      <c r="L14" s="24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1"/>
      <c r="X14" s="22"/>
      <c r="Y14" s="23"/>
      <c r="Z14" s="22"/>
      <c r="AA14" s="21"/>
      <c r="AB14" s="22"/>
      <c r="AC14" s="21"/>
      <c r="AD14" s="22"/>
      <c r="AE14" s="21"/>
      <c r="AF14" s="22"/>
      <c r="AG14" s="21"/>
      <c r="AH14" s="22"/>
      <c r="AI14" s="21"/>
      <c r="AJ14" s="22">
        <v>31.415341000000002</v>
      </c>
      <c r="AK14" s="21">
        <v>0.63294600000000001</v>
      </c>
      <c r="AL14" s="22">
        <v>32.986108000000002</v>
      </c>
      <c r="AM14" s="21">
        <v>0.93708100000000005</v>
      </c>
      <c r="AN14" s="22">
        <v>0.63294600000000001</v>
      </c>
      <c r="AO14" s="21">
        <v>1.629373</v>
      </c>
      <c r="AP14" s="22">
        <v>1.5329459999999999</v>
      </c>
      <c r="AQ14" s="21">
        <v>1.8850819999999999</v>
      </c>
      <c r="AR14" s="22">
        <v>1.316174</v>
      </c>
    </row>
    <row r="15" spans="1:44" s="11" customFormat="1" ht="15" customHeight="1">
      <c r="A15" s="12" t="s">
        <v>8</v>
      </c>
      <c r="B15" s="73">
        <f t="shared" ref="B15:O15" si="10">+B16+B19+B20+B22+B23+B24</f>
        <v>1937.5847060000001</v>
      </c>
      <c r="C15" s="73">
        <f t="shared" si="10"/>
        <v>1956.9777369999999</v>
      </c>
      <c r="D15" s="73">
        <f t="shared" si="10"/>
        <v>2156.4600759999998</v>
      </c>
      <c r="E15" s="13">
        <f t="shared" si="10"/>
        <v>2256.7963960000002</v>
      </c>
      <c r="F15" s="73">
        <f t="shared" si="10"/>
        <v>6398.8185710000007</v>
      </c>
      <c r="G15" s="13">
        <f t="shared" si="10"/>
        <v>7581.8730380000006</v>
      </c>
      <c r="H15" s="73">
        <f t="shared" si="10"/>
        <v>9638.9158060000009</v>
      </c>
      <c r="I15" s="13">
        <f t="shared" si="10"/>
        <v>11356.271413</v>
      </c>
      <c r="J15" s="73">
        <f t="shared" si="10"/>
        <v>13285.593352999998</v>
      </c>
      <c r="K15" s="14">
        <f t="shared" si="10"/>
        <v>11080.607170000001</v>
      </c>
      <c r="L15" s="13">
        <f t="shared" si="10"/>
        <v>13169.3972694</v>
      </c>
      <c r="M15" s="14">
        <f t="shared" si="10"/>
        <v>12014.761396</v>
      </c>
      <c r="N15" s="15">
        <f t="shared" si="10"/>
        <v>13645.675499999999</v>
      </c>
      <c r="O15" s="14">
        <f t="shared" si="10"/>
        <v>13839.602929000001</v>
      </c>
      <c r="P15" s="15">
        <f>+P16+P19+P20+P22+P23+P24</f>
        <v>15120.693649000001</v>
      </c>
      <c r="Q15" s="14">
        <f t="shared" ref="Q15:AH15" si="11">+Q16+Q19+Q20+Q22+Q23+Q24</f>
        <v>12511.900664000001</v>
      </c>
      <c r="R15" s="15">
        <f t="shared" si="11"/>
        <v>17705.254723999999</v>
      </c>
      <c r="S15" s="14">
        <f t="shared" si="11"/>
        <v>13135.538549000001</v>
      </c>
      <c r="T15" s="15">
        <f>+T16+T19+T20+T22+T23+T24</f>
        <v>16158.246132</v>
      </c>
      <c r="U15" s="14">
        <f t="shared" si="11"/>
        <v>12869.81349</v>
      </c>
      <c r="V15" s="15">
        <f t="shared" si="11"/>
        <v>15838.060963</v>
      </c>
      <c r="W15" s="14">
        <f t="shared" si="11"/>
        <v>14046.997532999998</v>
      </c>
      <c r="X15" s="15">
        <f t="shared" si="11"/>
        <v>16455.965848</v>
      </c>
      <c r="Y15" s="14">
        <f t="shared" si="11"/>
        <v>14941.381655000001</v>
      </c>
      <c r="Z15" s="15">
        <f t="shared" si="11"/>
        <v>17475.356228000001</v>
      </c>
      <c r="AA15" s="14">
        <f t="shared" si="11"/>
        <v>16785.493241</v>
      </c>
      <c r="AB15" s="15">
        <f t="shared" si="11"/>
        <v>20211.482670999998</v>
      </c>
      <c r="AC15" s="14">
        <f t="shared" si="11"/>
        <v>19707.670559000002</v>
      </c>
      <c r="AD15" s="15">
        <f t="shared" si="11"/>
        <v>21420.911618999999</v>
      </c>
      <c r="AE15" s="14">
        <f t="shared" si="11"/>
        <v>20651.919731000005</v>
      </c>
      <c r="AF15" s="15">
        <f t="shared" si="11"/>
        <v>15582.322407</v>
      </c>
      <c r="AG15" s="14">
        <f t="shared" si="11"/>
        <v>15634.721824999999</v>
      </c>
      <c r="AH15" s="15">
        <f t="shared" si="11"/>
        <v>16885.878948999998</v>
      </c>
      <c r="AI15" s="14">
        <f>+AI16+AI19+AI20+AI22+AI23+AI24</f>
        <v>15947.724122000001</v>
      </c>
      <c r="AJ15" s="15">
        <f t="shared" ref="AJ15:AP15" si="12">+AJ16+AJ19+AJ20+AJ21+AJ22+AJ23+AJ24+AJ25</f>
        <v>20129.398462999998</v>
      </c>
      <c r="AK15" s="14">
        <f t="shared" si="12"/>
        <v>23149.331957999999</v>
      </c>
      <c r="AL15" s="15">
        <f t="shared" si="12"/>
        <v>23036.682215000001</v>
      </c>
      <c r="AM15" s="14">
        <f t="shared" si="12"/>
        <v>26073.331744000003</v>
      </c>
      <c r="AN15" s="15">
        <f t="shared" si="12"/>
        <v>28591.547969999996</v>
      </c>
      <c r="AO15" s="14">
        <f t="shared" si="12"/>
        <v>28638.048257000002</v>
      </c>
      <c r="AP15" s="15">
        <f>+AP16+AP19+AP20+AP21+AP22+AP23+AP24+AP25+AP26</f>
        <v>30492.441429000002</v>
      </c>
      <c r="AQ15" s="14">
        <f>+AQ16+AQ19+AQ20+AQ21+AQ22+AQ23+AQ24+AQ25+AQ26</f>
        <v>34396.569917000008</v>
      </c>
      <c r="AR15" s="15">
        <f>+AR16+AR19+AR20+AR21+AR22+AR23+AR24+AR25+AR26</f>
        <v>32908.812880999998</v>
      </c>
    </row>
    <row r="16" spans="1:44" ht="15" customHeight="1">
      <c r="A16" s="16" t="s">
        <v>9</v>
      </c>
      <c r="B16" s="69">
        <f t="shared" ref="B16:K16" si="13">+B17+B18</f>
        <v>0</v>
      </c>
      <c r="C16" s="69">
        <f t="shared" si="13"/>
        <v>0</v>
      </c>
      <c r="D16" s="69">
        <f t="shared" si="13"/>
        <v>0</v>
      </c>
      <c r="E16" s="24">
        <f t="shared" si="13"/>
        <v>0</v>
      </c>
      <c r="F16" s="69">
        <f t="shared" si="13"/>
        <v>5591.8022490000003</v>
      </c>
      <c r="G16" s="24">
        <f t="shared" si="13"/>
        <v>6551.8932930000001</v>
      </c>
      <c r="H16" s="69">
        <f t="shared" si="13"/>
        <v>8438.9089409999997</v>
      </c>
      <c r="I16" s="24">
        <f t="shared" si="13"/>
        <v>9917.3184220000003</v>
      </c>
      <c r="J16" s="69">
        <f t="shared" si="13"/>
        <v>11723.490827</v>
      </c>
      <c r="K16" s="20">
        <f t="shared" si="13"/>
        <v>9746.8149260000009</v>
      </c>
      <c r="L16" s="24">
        <f>+L17+L18</f>
        <v>11711.2755</v>
      </c>
      <c r="M16" s="20">
        <f t="shared" ref="M16:AH16" si="14">+M17+M18</f>
        <v>10520.969324</v>
      </c>
      <c r="N16" s="19">
        <f t="shared" si="14"/>
        <v>11948.2755</v>
      </c>
      <c r="O16" s="20">
        <f t="shared" si="14"/>
        <v>11603.217638</v>
      </c>
      <c r="P16" s="19">
        <f t="shared" si="14"/>
        <v>12755.548745</v>
      </c>
      <c r="Q16" s="20">
        <f t="shared" si="14"/>
        <v>10404.75231</v>
      </c>
      <c r="R16" s="19">
        <f t="shared" si="14"/>
        <v>14452.730288999999</v>
      </c>
      <c r="S16" s="20">
        <f t="shared" si="14"/>
        <v>10522.991936</v>
      </c>
      <c r="T16" s="19">
        <f t="shared" si="14"/>
        <v>12892.695331999999</v>
      </c>
      <c r="U16" s="20">
        <f t="shared" si="14"/>
        <v>10169.577329</v>
      </c>
      <c r="V16" s="19">
        <f t="shared" si="14"/>
        <v>12369.541157</v>
      </c>
      <c r="W16" s="20">
        <f t="shared" si="14"/>
        <v>11293.129305999999</v>
      </c>
      <c r="X16" s="19">
        <f t="shared" si="14"/>
        <v>13014.546043000002</v>
      </c>
      <c r="Y16" s="20">
        <f t="shared" si="14"/>
        <v>11985.993442999999</v>
      </c>
      <c r="Z16" s="19">
        <f t="shared" si="14"/>
        <v>13783.994936999999</v>
      </c>
      <c r="AA16" s="20">
        <f t="shared" si="14"/>
        <v>13306.236999000001</v>
      </c>
      <c r="AB16" s="19">
        <f t="shared" si="14"/>
        <v>16257.981271000001</v>
      </c>
      <c r="AC16" s="20">
        <f t="shared" si="14"/>
        <v>16213.059378000002</v>
      </c>
      <c r="AD16" s="19">
        <f t="shared" si="14"/>
        <v>16785.952812</v>
      </c>
      <c r="AE16" s="20">
        <f t="shared" si="14"/>
        <v>16727.440663000001</v>
      </c>
      <c r="AF16" s="19">
        <f t="shared" si="14"/>
        <v>12894.599468</v>
      </c>
      <c r="AG16" s="20">
        <f t="shared" si="14"/>
        <v>13040.569837999999</v>
      </c>
      <c r="AH16" s="19">
        <f t="shared" si="14"/>
        <v>14009.892745000001</v>
      </c>
      <c r="AI16" s="20">
        <f t="shared" ref="AI16:AL16" si="15">+AI17+AI18</f>
        <v>13116.743666</v>
      </c>
      <c r="AJ16" s="19">
        <f t="shared" si="15"/>
        <v>15826.429209999998</v>
      </c>
      <c r="AK16" s="20">
        <f t="shared" si="15"/>
        <v>17919.600847000002</v>
      </c>
      <c r="AL16" s="19">
        <f t="shared" si="15"/>
        <v>17939.341903</v>
      </c>
      <c r="AM16" s="20">
        <f t="shared" ref="AM16:AP16" si="16">+AM17+AM18</f>
        <v>20236.205106000001</v>
      </c>
      <c r="AN16" s="19">
        <f t="shared" si="16"/>
        <v>21692.229991</v>
      </c>
      <c r="AO16" s="20">
        <f>+AO17+AO18</f>
        <v>22068.330267999998</v>
      </c>
      <c r="AP16" s="19">
        <f t="shared" si="16"/>
        <v>22737.801124000001</v>
      </c>
      <c r="AQ16" s="20">
        <f t="shared" ref="AQ16:AR16" si="17">+AQ17+AQ18</f>
        <v>26411.926853000001</v>
      </c>
      <c r="AR16" s="19">
        <f t="shared" si="17"/>
        <v>25446.893401000001</v>
      </c>
    </row>
    <row r="17" spans="1:44" ht="15" customHeight="1">
      <c r="A17" s="25" t="s">
        <v>10</v>
      </c>
      <c r="B17" s="69">
        <v>0</v>
      </c>
      <c r="C17" s="69">
        <v>0</v>
      </c>
      <c r="D17" s="69">
        <v>0</v>
      </c>
      <c r="E17" s="24">
        <v>0</v>
      </c>
      <c r="F17" s="69">
        <v>3578.1076401010237</v>
      </c>
      <c r="G17" s="24">
        <v>4192.455027</v>
      </c>
      <c r="H17" s="69">
        <v>5110.038474</v>
      </c>
      <c r="I17" s="24">
        <v>6057.8364849999998</v>
      </c>
      <c r="J17" s="69">
        <v>6912.1120510000001</v>
      </c>
      <c r="K17" s="20">
        <v>5899.5733980000005</v>
      </c>
      <c r="L17" s="24">
        <v>6839.2754999999997</v>
      </c>
      <c r="M17" s="20">
        <v>6179.984391</v>
      </c>
      <c r="N17" s="19">
        <v>7000.2754999999997</v>
      </c>
      <c r="O17" s="20">
        <v>7543.650928</v>
      </c>
      <c r="P17" s="19">
        <v>7525.7737595499993</v>
      </c>
      <c r="Q17" s="20">
        <v>6514.8032069999999</v>
      </c>
      <c r="R17" s="19">
        <v>7826</v>
      </c>
      <c r="S17" s="20">
        <v>6601.6512570000004</v>
      </c>
      <c r="T17" s="19">
        <v>7062</v>
      </c>
      <c r="U17" s="20">
        <v>6252.6710569999996</v>
      </c>
      <c r="V17" s="19">
        <v>7077.6</v>
      </c>
      <c r="W17" s="20">
        <v>6358.358166</v>
      </c>
      <c r="X17" s="19">
        <v>6916.0911594110503</v>
      </c>
      <c r="Y17" s="20">
        <v>6600.8307020000002</v>
      </c>
      <c r="Z17" s="19">
        <v>7187.530256</v>
      </c>
      <c r="AA17" s="20">
        <v>7260.0202829999998</v>
      </c>
      <c r="AB17" s="19">
        <v>7907.5022710000003</v>
      </c>
      <c r="AC17" s="20">
        <v>7800.6528680000001</v>
      </c>
      <c r="AD17" s="19">
        <v>8592.9564429999991</v>
      </c>
      <c r="AE17" s="20">
        <v>8259.8317929999994</v>
      </c>
      <c r="AF17" s="19">
        <v>6423.5248730000003</v>
      </c>
      <c r="AG17" s="20">
        <v>6669.6921050000001</v>
      </c>
      <c r="AH17" s="19">
        <v>7424.9550289999997</v>
      </c>
      <c r="AI17" s="20">
        <v>8319.1331090000003</v>
      </c>
      <c r="AJ17" s="19">
        <v>6892.3742940000002</v>
      </c>
      <c r="AK17" s="20">
        <v>10917.589747</v>
      </c>
      <c r="AL17" s="19">
        <v>9550.7197309999992</v>
      </c>
      <c r="AM17" s="20">
        <v>10527.281239</v>
      </c>
      <c r="AN17" s="19">
        <v>12903.529989000001</v>
      </c>
      <c r="AO17" s="20">
        <v>11050.755536999999</v>
      </c>
      <c r="AP17" s="19">
        <v>12752.227263000001</v>
      </c>
      <c r="AQ17" s="20">
        <v>12006.938</v>
      </c>
      <c r="AR17" s="19">
        <v>12104.79408</v>
      </c>
    </row>
    <row r="18" spans="1:44" ht="15" customHeight="1">
      <c r="A18" s="25" t="s">
        <v>11</v>
      </c>
      <c r="B18" s="69">
        <v>0</v>
      </c>
      <c r="C18" s="69">
        <v>0</v>
      </c>
      <c r="D18" s="69">
        <v>0</v>
      </c>
      <c r="E18" s="24">
        <v>0</v>
      </c>
      <c r="F18" s="69">
        <v>2013.6946088989764</v>
      </c>
      <c r="G18" s="24">
        <v>2359.4382660000001</v>
      </c>
      <c r="H18" s="69">
        <v>3328.8704670000002</v>
      </c>
      <c r="I18" s="24">
        <v>3859.481937</v>
      </c>
      <c r="J18" s="69">
        <v>4811.3787759999996</v>
      </c>
      <c r="K18" s="20">
        <v>3847.241528</v>
      </c>
      <c r="L18" s="24">
        <v>4872</v>
      </c>
      <c r="M18" s="20">
        <v>4340.9849329999997</v>
      </c>
      <c r="N18" s="19">
        <v>4948</v>
      </c>
      <c r="O18" s="20">
        <v>4059.5667100000001</v>
      </c>
      <c r="P18" s="19">
        <v>5229.7749854499998</v>
      </c>
      <c r="Q18" s="20">
        <v>3889.9491029999999</v>
      </c>
      <c r="R18" s="19">
        <v>6626.7302889999992</v>
      </c>
      <c r="S18" s="20">
        <v>3921.3406789999999</v>
      </c>
      <c r="T18" s="19">
        <v>5830.6953320000002</v>
      </c>
      <c r="U18" s="20">
        <v>3916.9062720000002</v>
      </c>
      <c r="V18" s="19">
        <v>5291.9411570000002</v>
      </c>
      <c r="W18" s="20">
        <v>4934.7711399999998</v>
      </c>
      <c r="X18" s="19">
        <v>6098.4548835889509</v>
      </c>
      <c r="Y18" s="20">
        <v>5385.1627410000001</v>
      </c>
      <c r="Z18" s="19">
        <v>6596.4646809999995</v>
      </c>
      <c r="AA18" s="20">
        <v>6046.2167159999999</v>
      </c>
      <c r="AB18" s="19">
        <v>8350.4789999999994</v>
      </c>
      <c r="AC18" s="20">
        <v>8412.4065100000007</v>
      </c>
      <c r="AD18" s="19">
        <v>8192.9963690000004</v>
      </c>
      <c r="AE18" s="20">
        <v>8467.60887</v>
      </c>
      <c r="AF18" s="19">
        <v>6471.074595</v>
      </c>
      <c r="AG18" s="20">
        <v>6370.8777330000003</v>
      </c>
      <c r="AH18" s="19">
        <v>6584.9377160000004</v>
      </c>
      <c r="AI18" s="20">
        <v>4797.610557</v>
      </c>
      <c r="AJ18" s="19">
        <v>8934.0549159999991</v>
      </c>
      <c r="AK18" s="20">
        <v>7002.0110999999997</v>
      </c>
      <c r="AL18" s="19">
        <v>8388.6221719999994</v>
      </c>
      <c r="AM18" s="20">
        <v>9708.9238669999995</v>
      </c>
      <c r="AN18" s="19">
        <v>8788.7000019999996</v>
      </c>
      <c r="AO18" s="20">
        <v>11017.574731000001</v>
      </c>
      <c r="AP18" s="19">
        <v>9985.5738610000008</v>
      </c>
      <c r="AQ18" s="20">
        <v>14404.988853000001</v>
      </c>
      <c r="AR18" s="19">
        <v>13342.099321</v>
      </c>
    </row>
    <row r="19" spans="1:44" ht="15" customHeight="1">
      <c r="A19" s="16" t="s">
        <v>12</v>
      </c>
      <c r="B19" s="76">
        <v>0</v>
      </c>
      <c r="C19" s="76">
        <v>0</v>
      </c>
      <c r="D19" s="76">
        <v>0</v>
      </c>
      <c r="E19" s="26">
        <v>0</v>
      </c>
      <c r="F19" s="76">
        <v>0</v>
      </c>
      <c r="G19" s="26">
        <v>0</v>
      </c>
      <c r="H19" s="76">
        <v>0</v>
      </c>
      <c r="I19" s="26">
        <v>0</v>
      </c>
      <c r="J19" s="76">
        <v>0</v>
      </c>
      <c r="K19" s="27">
        <v>0</v>
      </c>
      <c r="L19" s="26">
        <v>0</v>
      </c>
      <c r="M19" s="18">
        <v>0</v>
      </c>
      <c r="N19" s="28">
        <v>0</v>
      </c>
      <c r="O19" s="27">
        <v>0</v>
      </c>
      <c r="P19" s="19">
        <v>15.144904</v>
      </c>
      <c r="Q19" s="20">
        <v>52.118966</v>
      </c>
      <c r="R19" s="19">
        <v>0</v>
      </c>
      <c r="S19" s="20">
        <v>44.897703</v>
      </c>
      <c r="T19" s="19">
        <v>0</v>
      </c>
      <c r="U19" s="20">
        <v>36.916837000000001</v>
      </c>
      <c r="V19" s="19">
        <v>0</v>
      </c>
      <c r="W19" s="20">
        <v>35.112518000000001</v>
      </c>
      <c r="X19" s="19">
        <v>0</v>
      </c>
      <c r="Y19" s="20">
        <v>15.798043</v>
      </c>
      <c r="Z19" s="19">
        <v>0</v>
      </c>
      <c r="AA19" s="20">
        <v>8.3928429999999992</v>
      </c>
      <c r="AB19" s="19">
        <v>0</v>
      </c>
      <c r="AC19" s="20">
        <v>3.9314680000000002</v>
      </c>
      <c r="AD19" s="19">
        <v>0</v>
      </c>
      <c r="AE19" s="20">
        <v>1.61703</v>
      </c>
      <c r="AF19" s="19">
        <v>0</v>
      </c>
      <c r="AG19" s="20">
        <v>2.5439069999999999</v>
      </c>
      <c r="AH19" s="19">
        <v>0</v>
      </c>
      <c r="AI19" s="20">
        <v>0.85364200000000001</v>
      </c>
      <c r="AJ19" s="19">
        <v>0</v>
      </c>
      <c r="AK19" s="20">
        <v>0</v>
      </c>
      <c r="AL19" s="19">
        <v>0</v>
      </c>
      <c r="AM19" s="20">
        <v>0</v>
      </c>
      <c r="AN19" s="19">
        <v>0</v>
      </c>
      <c r="AO19" s="20">
        <v>0</v>
      </c>
      <c r="AP19" s="19">
        <v>0</v>
      </c>
      <c r="AQ19" s="20">
        <v>0</v>
      </c>
      <c r="AR19" s="19">
        <v>0</v>
      </c>
    </row>
    <row r="20" spans="1:44" ht="15" customHeight="1">
      <c r="A20" s="16" t="s">
        <v>13</v>
      </c>
      <c r="B20" s="69">
        <v>1812.0577060000001</v>
      </c>
      <c r="C20" s="69">
        <v>1895.189928</v>
      </c>
      <c r="D20" s="69">
        <v>2043.3782779999999</v>
      </c>
      <c r="E20" s="24">
        <v>2173.5363090000001</v>
      </c>
      <c r="F20" s="69">
        <v>692.03827100000001</v>
      </c>
      <c r="G20" s="24">
        <v>838.15756499999998</v>
      </c>
      <c r="H20" s="69">
        <v>981.95424400000002</v>
      </c>
      <c r="I20" s="24">
        <v>1223.3351809999999</v>
      </c>
      <c r="J20" s="69">
        <v>1340.399279</v>
      </c>
      <c r="K20" s="20">
        <v>1146.6970690000001</v>
      </c>
      <c r="L20" s="24">
        <v>1246.8773659999999</v>
      </c>
      <c r="M20" s="20">
        <v>1226.599584</v>
      </c>
      <c r="N20" s="19">
        <v>1411.4</v>
      </c>
      <c r="O20" s="18">
        <v>1705.7242160000001</v>
      </c>
      <c r="P20" s="19">
        <v>1850</v>
      </c>
      <c r="Q20" s="20">
        <v>1498.47946</v>
      </c>
      <c r="R20" s="19">
        <v>2080</v>
      </c>
      <c r="S20" s="20">
        <v>1664.2592480000001</v>
      </c>
      <c r="T20" s="19">
        <v>1872</v>
      </c>
      <c r="U20" s="20">
        <v>1506.635681</v>
      </c>
      <c r="V20" s="19">
        <v>1990.7</v>
      </c>
      <c r="W20" s="20">
        <v>1478.2118809999999</v>
      </c>
      <c r="X20" s="19">
        <v>1990.9999989999999</v>
      </c>
      <c r="Y20" s="20">
        <v>1550.3630929999999</v>
      </c>
      <c r="Z20" s="19">
        <v>2060.4911080000002</v>
      </c>
      <c r="AA20" s="20">
        <v>1937.2721309999999</v>
      </c>
      <c r="AB20" s="19">
        <v>2205.35</v>
      </c>
      <c r="AC20" s="20">
        <v>1962.8538960000001</v>
      </c>
      <c r="AD20" s="19">
        <v>2753.9269049999998</v>
      </c>
      <c r="AE20" s="20">
        <v>2192.2565909999998</v>
      </c>
      <c r="AF20" s="19">
        <v>1617.3432330000001</v>
      </c>
      <c r="AG20" s="20">
        <v>1702.201172</v>
      </c>
      <c r="AH20" s="19">
        <v>1954.612983</v>
      </c>
      <c r="AI20" s="20">
        <v>2009.8498649999999</v>
      </c>
      <c r="AJ20" s="19">
        <v>2477.351498</v>
      </c>
      <c r="AK20" s="20">
        <v>3146.4739589999999</v>
      </c>
      <c r="AL20" s="19">
        <v>2605.0735559999998</v>
      </c>
      <c r="AM20" s="20">
        <v>3106.431998</v>
      </c>
      <c r="AN20" s="19">
        <v>3671.9537570000002</v>
      </c>
      <c r="AO20" s="20">
        <v>3461.9491360000002</v>
      </c>
      <c r="AP20" s="19">
        <v>2299.7773699999998</v>
      </c>
      <c r="AQ20" s="20">
        <v>3364.1740930000001</v>
      </c>
      <c r="AR20" s="19">
        <v>2265.0439409999999</v>
      </c>
    </row>
    <row r="21" spans="1:44" ht="15" customHeight="1">
      <c r="A21" s="16" t="s">
        <v>50</v>
      </c>
      <c r="B21" s="69"/>
      <c r="C21" s="69"/>
      <c r="D21" s="69"/>
      <c r="E21" s="24"/>
      <c r="F21" s="69"/>
      <c r="G21" s="24"/>
      <c r="H21" s="69"/>
      <c r="I21" s="24"/>
      <c r="J21" s="69"/>
      <c r="K21" s="20"/>
      <c r="L21" s="24"/>
      <c r="M21" s="20"/>
      <c r="N21" s="19"/>
      <c r="O21" s="18"/>
      <c r="P21" s="19"/>
      <c r="Q21" s="20"/>
      <c r="R21" s="19"/>
      <c r="S21" s="20"/>
      <c r="T21" s="19"/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20"/>
      <c r="AF21" s="19"/>
      <c r="AG21" s="20"/>
      <c r="AH21" s="19"/>
      <c r="AI21" s="20"/>
      <c r="AJ21" s="19">
        <v>322.60200099999997</v>
      </c>
      <c r="AK21" s="20">
        <v>384.58084600000001</v>
      </c>
      <c r="AL21" s="19">
        <v>470</v>
      </c>
      <c r="AM21" s="20">
        <v>464.99</v>
      </c>
      <c r="AN21" s="19">
        <v>628.41590699999995</v>
      </c>
      <c r="AO21" s="20">
        <v>630.24504000000002</v>
      </c>
      <c r="AP21" s="19">
        <v>817.20542999999998</v>
      </c>
      <c r="AQ21" s="20">
        <v>770.62040500000001</v>
      </c>
      <c r="AR21" s="19">
        <v>683.79244700000004</v>
      </c>
    </row>
    <row r="22" spans="1:44" s="33" customFormat="1" ht="15" customHeight="1">
      <c r="A22" s="29" t="s">
        <v>14</v>
      </c>
      <c r="B22" s="77">
        <v>0</v>
      </c>
      <c r="C22" s="77">
        <v>0</v>
      </c>
      <c r="D22" s="77">
        <v>0</v>
      </c>
      <c r="E22" s="30">
        <v>0</v>
      </c>
      <c r="F22" s="77">
        <v>0</v>
      </c>
      <c r="G22" s="30">
        <v>0</v>
      </c>
      <c r="H22" s="77">
        <v>0</v>
      </c>
      <c r="I22" s="30">
        <v>0</v>
      </c>
      <c r="J22" s="77">
        <v>0</v>
      </c>
      <c r="K22" s="31">
        <v>0</v>
      </c>
      <c r="L22" s="30">
        <v>0</v>
      </c>
      <c r="M22" s="31">
        <v>0</v>
      </c>
      <c r="N22" s="32">
        <v>0</v>
      </c>
      <c r="O22" s="31">
        <v>0</v>
      </c>
      <c r="P22" s="22">
        <v>0</v>
      </c>
      <c r="Q22" s="21">
        <v>13.953939999999999</v>
      </c>
      <c r="R22" s="22">
        <v>21.199435000000001</v>
      </c>
      <c r="S22" s="21">
        <v>3.58351</v>
      </c>
      <c r="T22" s="22">
        <v>0</v>
      </c>
      <c r="U22" s="21">
        <v>0</v>
      </c>
      <c r="V22" s="22">
        <v>0</v>
      </c>
      <c r="W22" s="21">
        <v>0</v>
      </c>
      <c r="X22" s="22">
        <v>0</v>
      </c>
      <c r="Y22" s="21">
        <v>0</v>
      </c>
      <c r="Z22" s="22">
        <v>0</v>
      </c>
      <c r="AA22" s="21">
        <v>0</v>
      </c>
      <c r="AB22" s="22">
        <v>4</v>
      </c>
      <c r="AC22" s="21">
        <v>0</v>
      </c>
      <c r="AD22" s="22">
        <v>0</v>
      </c>
      <c r="AE22" s="21">
        <v>0</v>
      </c>
      <c r="AF22" s="22">
        <v>0</v>
      </c>
      <c r="AG22" s="21">
        <v>0</v>
      </c>
      <c r="AH22" s="22">
        <v>0</v>
      </c>
      <c r="AI22" s="21">
        <v>0</v>
      </c>
      <c r="AJ22" s="22">
        <v>0</v>
      </c>
      <c r="AK22" s="21"/>
      <c r="AL22" s="22">
        <v>0</v>
      </c>
      <c r="AM22" s="21">
        <v>0</v>
      </c>
      <c r="AN22" s="22">
        <v>0</v>
      </c>
      <c r="AO22" s="21">
        <v>0</v>
      </c>
      <c r="AP22" s="22">
        <v>0</v>
      </c>
      <c r="AQ22" s="21">
        <v>0</v>
      </c>
      <c r="AR22" s="22">
        <v>0</v>
      </c>
    </row>
    <row r="23" spans="1:44" s="33" customFormat="1" ht="15" customHeight="1">
      <c r="A23" s="29" t="s">
        <v>15</v>
      </c>
      <c r="B23" s="69">
        <v>0</v>
      </c>
      <c r="C23" s="69">
        <v>0</v>
      </c>
      <c r="D23" s="69">
        <v>0</v>
      </c>
      <c r="E23" s="24">
        <v>0</v>
      </c>
      <c r="F23" s="69">
        <v>0</v>
      </c>
      <c r="G23" s="24">
        <v>0</v>
      </c>
      <c r="H23" s="69">
        <v>0</v>
      </c>
      <c r="I23" s="24">
        <v>0</v>
      </c>
      <c r="J23" s="69">
        <v>0</v>
      </c>
      <c r="K23" s="20">
        <v>0</v>
      </c>
      <c r="L23" s="24">
        <v>0</v>
      </c>
      <c r="M23" s="20">
        <v>0</v>
      </c>
      <c r="N23" s="19">
        <v>0</v>
      </c>
      <c r="O23" s="20">
        <v>0</v>
      </c>
      <c r="P23" s="22">
        <v>0</v>
      </c>
      <c r="Q23" s="21">
        <v>0</v>
      </c>
      <c r="R23" s="22">
        <v>551.32500000000005</v>
      </c>
      <c r="S23" s="21">
        <v>328.93105500000001</v>
      </c>
      <c r="T23" s="22">
        <v>801.55079999999998</v>
      </c>
      <c r="U23" s="21">
        <v>598.27836100000002</v>
      </c>
      <c r="V23" s="22">
        <v>795.41980599999999</v>
      </c>
      <c r="W23" s="21">
        <v>645.44698500000004</v>
      </c>
      <c r="X23" s="22">
        <v>795.41980599999999</v>
      </c>
      <c r="Y23" s="21">
        <v>711.40750400000002</v>
      </c>
      <c r="Z23" s="22">
        <v>890.870183</v>
      </c>
      <c r="AA23" s="21">
        <v>849.41650900000002</v>
      </c>
      <c r="AB23" s="22">
        <v>997.15139999999997</v>
      </c>
      <c r="AC23" s="21">
        <v>811.07787699999994</v>
      </c>
      <c r="AD23" s="22">
        <v>1118.0319039999999</v>
      </c>
      <c r="AE23" s="21">
        <v>991.92458699999997</v>
      </c>
      <c r="AF23" s="22">
        <v>513.44500000000005</v>
      </c>
      <c r="AG23" s="21">
        <v>296.64229999999998</v>
      </c>
      <c r="AH23" s="22">
        <v>247.72727</v>
      </c>
      <c r="AI23" s="21">
        <v>145.02364900000001</v>
      </c>
      <c r="AJ23" s="22">
        <v>474.64305100000001</v>
      </c>
      <c r="AK23" s="21">
        <v>735.08585800000003</v>
      </c>
      <c r="AL23" s="22">
        <v>946.4375</v>
      </c>
      <c r="AM23" s="21">
        <v>1288.221133</v>
      </c>
      <c r="AN23" s="22">
        <v>1471.1</v>
      </c>
      <c r="AO23" s="21">
        <v>1507.8261640000001</v>
      </c>
      <c r="AP23" s="22">
        <v>1754.4118370000001</v>
      </c>
      <c r="AQ23" s="21">
        <v>1654.084421</v>
      </c>
      <c r="AR23" s="22">
        <v>1810.2329749999999</v>
      </c>
    </row>
    <row r="24" spans="1:44" ht="15" customHeight="1">
      <c r="A24" s="16" t="s">
        <v>16</v>
      </c>
      <c r="B24" s="69">
        <v>125.527</v>
      </c>
      <c r="C24" s="69">
        <v>61.787809000000003</v>
      </c>
      <c r="D24" s="69">
        <v>113.08179800000001</v>
      </c>
      <c r="E24" s="24">
        <v>83.260086999999999</v>
      </c>
      <c r="F24" s="69">
        <v>114.97805099999999</v>
      </c>
      <c r="G24" s="24">
        <v>191.82218</v>
      </c>
      <c r="H24" s="69">
        <v>218.05262099999999</v>
      </c>
      <c r="I24" s="24">
        <v>215.61780999999999</v>
      </c>
      <c r="J24" s="69">
        <v>221.703247</v>
      </c>
      <c r="K24" s="20">
        <v>187.09517500000001</v>
      </c>
      <c r="L24" s="24">
        <v>211.24440340000001</v>
      </c>
      <c r="M24" s="20">
        <v>267.19248800000003</v>
      </c>
      <c r="N24" s="19">
        <v>286</v>
      </c>
      <c r="O24" s="20">
        <v>530.66107499999998</v>
      </c>
      <c r="P24" s="19">
        <v>500</v>
      </c>
      <c r="Q24" s="20">
        <v>542.59598800000003</v>
      </c>
      <c r="R24" s="19">
        <v>600</v>
      </c>
      <c r="S24" s="20">
        <v>570.87509699999998</v>
      </c>
      <c r="T24" s="19">
        <v>592</v>
      </c>
      <c r="U24" s="20">
        <v>558.40528200000006</v>
      </c>
      <c r="V24" s="19">
        <v>682.4</v>
      </c>
      <c r="W24" s="20">
        <v>595.09684300000004</v>
      </c>
      <c r="X24" s="19">
        <v>655</v>
      </c>
      <c r="Y24" s="20">
        <v>677.81957199999999</v>
      </c>
      <c r="Z24" s="19">
        <v>740</v>
      </c>
      <c r="AA24" s="20">
        <v>684.17475899999999</v>
      </c>
      <c r="AB24" s="19">
        <v>747</v>
      </c>
      <c r="AC24" s="20">
        <v>716.74793999999997</v>
      </c>
      <c r="AD24" s="19">
        <v>762.99999800000001</v>
      </c>
      <c r="AE24" s="20">
        <v>738.68086000000005</v>
      </c>
      <c r="AF24" s="19">
        <v>556.93470600000001</v>
      </c>
      <c r="AG24" s="20">
        <v>592.76460799999995</v>
      </c>
      <c r="AH24" s="19">
        <v>673.64595099999997</v>
      </c>
      <c r="AI24" s="20">
        <v>675.25329999999997</v>
      </c>
      <c r="AJ24" s="19">
        <v>728.37270100000001</v>
      </c>
      <c r="AK24" s="20">
        <v>685.31185500000004</v>
      </c>
      <c r="AL24" s="19">
        <v>755.82925599999999</v>
      </c>
      <c r="AM24" s="20">
        <v>692.89149499999996</v>
      </c>
      <c r="AN24" s="19">
        <v>800.48831499999994</v>
      </c>
      <c r="AO24" s="20">
        <v>665.71174399999995</v>
      </c>
      <c r="AP24" s="19">
        <v>849.24055999999996</v>
      </c>
      <c r="AQ24" s="20">
        <v>773.41017799999997</v>
      </c>
      <c r="AR24" s="19">
        <v>748.68898799999999</v>
      </c>
    </row>
    <row r="25" spans="1:44" ht="15" customHeight="1">
      <c r="A25" s="16" t="s">
        <v>51</v>
      </c>
      <c r="B25" s="69"/>
      <c r="C25" s="69"/>
      <c r="D25" s="69"/>
      <c r="E25" s="24"/>
      <c r="F25" s="69"/>
      <c r="G25" s="24"/>
      <c r="H25" s="69"/>
      <c r="I25" s="24"/>
      <c r="J25" s="69"/>
      <c r="K25" s="20"/>
      <c r="L25" s="24"/>
      <c r="M25" s="20"/>
      <c r="N25" s="19"/>
      <c r="O25" s="20"/>
      <c r="P25" s="19"/>
      <c r="Q25" s="20"/>
      <c r="R25" s="19"/>
      <c r="S25" s="20"/>
      <c r="T25" s="19"/>
      <c r="U25" s="20"/>
      <c r="V25" s="19"/>
      <c r="W25" s="20"/>
      <c r="X25" s="19"/>
      <c r="Y25" s="20"/>
      <c r="Z25" s="19"/>
      <c r="AA25" s="20"/>
      <c r="AB25" s="19"/>
      <c r="AC25" s="20"/>
      <c r="AD25" s="19"/>
      <c r="AE25" s="20"/>
      <c r="AF25" s="19"/>
      <c r="AG25" s="20"/>
      <c r="AH25" s="19"/>
      <c r="AI25" s="20"/>
      <c r="AJ25" s="19">
        <v>300.00000199999999</v>
      </c>
      <c r="AK25" s="20">
        <v>278.278593</v>
      </c>
      <c r="AL25" s="19">
        <v>320</v>
      </c>
      <c r="AM25" s="20">
        <v>284.59201200000001</v>
      </c>
      <c r="AN25" s="19">
        <v>327.36</v>
      </c>
      <c r="AO25" s="20">
        <v>303.985905</v>
      </c>
      <c r="AP25" s="19">
        <v>350.35122100000001</v>
      </c>
      <c r="AQ25" s="20">
        <v>329.03423700000002</v>
      </c>
      <c r="AR25" s="19">
        <v>344.674419</v>
      </c>
    </row>
    <row r="26" spans="1:44" ht="15" customHeight="1">
      <c r="A26" s="16" t="s">
        <v>54</v>
      </c>
      <c r="B26" s="69"/>
      <c r="C26" s="69"/>
      <c r="D26" s="69"/>
      <c r="E26" s="24"/>
      <c r="F26" s="69"/>
      <c r="G26" s="24"/>
      <c r="H26" s="69"/>
      <c r="I26" s="24"/>
      <c r="J26" s="69"/>
      <c r="K26" s="20"/>
      <c r="L26" s="24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20"/>
      <c r="AF26" s="19"/>
      <c r="AG26" s="20"/>
      <c r="AH26" s="19"/>
      <c r="AI26" s="20"/>
      <c r="AJ26" s="19"/>
      <c r="AK26" s="20"/>
      <c r="AL26" s="19"/>
      <c r="AM26" s="20"/>
      <c r="AN26" s="19"/>
      <c r="AO26" s="20"/>
      <c r="AP26" s="19">
        <v>1683.6538869999999</v>
      </c>
      <c r="AQ26" s="20">
        <v>1093.3197299999999</v>
      </c>
      <c r="AR26" s="19">
        <v>1609.4867099999999</v>
      </c>
    </row>
    <row r="27" spans="1:44" s="11" customFormat="1" ht="15" customHeight="1">
      <c r="A27" s="12" t="s">
        <v>17</v>
      </c>
      <c r="B27" s="73">
        <f t="shared" ref="B27:K27" si="18">+B28+B29</f>
        <v>4037.3862939999999</v>
      </c>
      <c r="C27" s="73">
        <f t="shared" si="18"/>
        <v>5596.1532720000005</v>
      </c>
      <c r="D27" s="73">
        <f t="shared" si="18"/>
        <v>6735.7527080000009</v>
      </c>
      <c r="E27" s="13">
        <f t="shared" si="18"/>
        <v>6994.2651660000001</v>
      </c>
      <c r="F27" s="73">
        <f t="shared" si="18"/>
        <v>4111.8749069999994</v>
      </c>
      <c r="G27" s="13">
        <f t="shared" si="18"/>
        <v>4387.1559539999998</v>
      </c>
      <c r="H27" s="73">
        <f t="shared" si="18"/>
        <v>5070.3685650000007</v>
      </c>
      <c r="I27" s="13">
        <f t="shared" si="18"/>
        <v>5591.2351789999993</v>
      </c>
      <c r="J27" s="73">
        <f t="shared" si="18"/>
        <v>6124.3666150000008</v>
      </c>
      <c r="K27" s="14">
        <f t="shared" si="18"/>
        <v>5438.1002520000002</v>
      </c>
      <c r="L27" s="13">
        <f>+L28+L29</f>
        <v>6155.0056250000007</v>
      </c>
      <c r="M27" s="14">
        <f t="shared" ref="M27:AL27" si="19">+M28+M29</f>
        <v>5633.6001269999997</v>
      </c>
      <c r="N27" s="15">
        <f t="shared" si="19"/>
        <v>6227</v>
      </c>
      <c r="O27" s="14">
        <f t="shared" si="19"/>
        <v>6227.6874299999999</v>
      </c>
      <c r="P27" s="15">
        <f t="shared" si="19"/>
        <v>6227.3252259999999</v>
      </c>
      <c r="Q27" s="14">
        <f t="shared" si="19"/>
        <v>5777.7355200000002</v>
      </c>
      <c r="R27" s="15">
        <f t="shared" si="19"/>
        <v>6749</v>
      </c>
      <c r="S27" s="14">
        <f t="shared" si="19"/>
        <v>5699.7462940000005</v>
      </c>
      <c r="T27" s="15">
        <f t="shared" si="19"/>
        <v>6129.0000010000003</v>
      </c>
      <c r="U27" s="14">
        <f t="shared" si="19"/>
        <v>5754.4377620000005</v>
      </c>
      <c r="V27" s="15">
        <f t="shared" si="19"/>
        <v>6668.7</v>
      </c>
      <c r="W27" s="14">
        <f t="shared" si="19"/>
        <v>6081.559354</v>
      </c>
      <c r="X27" s="15">
        <f t="shared" si="19"/>
        <v>7153.9999989999997</v>
      </c>
      <c r="Y27" s="14">
        <f t="shared" si="19"/>
        <v>6812.6878530000004</v>
      </c>
      <c r="Z27" s="15">
        <f t="shared" si="19"/>
        <v>7637.0979470000002</v>
      </c>
      <c r="AA27" s="14">
        <f t="shared" si="19"/>
        <v>7223.6277090000003</v>
      </c>
      <c r="AB27" s="15">
        <f t="shared" si="19"/>
        <v>8268.5599980000006</v>
      </c>
      <c r="AC27" s="14">
        <f t="shared" si="19"/>
        <v>7733.0565860000006</v>
      </c>
      <c r="AD27" s="15">
        <f t="shared" si="19"/>
        <v>8471.999996999999</v>
      </c>
      <c r="AE27" s="14">
        <f t="shared" si="19"/>
        <v>8011.018118</v>
      </c>
      <c r="AF27" s="15">
        <f t="shared" si="19"/>
        <v>6239.5663770000001</v>
      </c>
      <c r="AG27" s="14">
        <f t="shared" si="19"/>
        <v>6593.0936259999999</v>
      </c>
      <c r="AH27" s="15">
        <f t="shared" si="19"/>
        <v>7471.0000009999994</v>
      </c>
      <c r="AI27" s="14">
        <f t="shared" si="19"/>
        <v>7893.6393699999999</v>
      </c>
      <c r="AJ27" s="15">
        <f t="shared" si="19"/>
        <v>8406.9536520000001</v>
      </c>
      <c r="AK27" s="14">
        <f t="shared" si="19"/>
        <v>10025.461510000001</v>
      </c>
      <c r="AL27" s="15">
        <f t="shared" si="19"/>
        <v>9351.4580729999998</v>
      </c>
      <c r="AM27" s="14">
        <f t="shared" ref="AM27:AP27" si="20">+AM28+AM29</f>
        <v>10156.782995</v>
      </c>
      <c r="AN27" s="15">
        <f t="shared" si="20"/>
        <v>12914.302664999999</v>
      </c>
      <c r="AO27" s="14">
        <f t="shared" si="20"/>
        <v>11380.243255000001</v>
      </c>
      <c r="AP27" s="15">
        <f t="shared" si="20"/>
        <v>13340</v>
      </c>
      <c r="AQ27" s="14">
        <f t="shared" ref="AQ27:AR27" si="21">+AQ28+AQ29</f>
        <v>12557.652826000001</v>
      </c>
      <c r="AR27" s="15">
        <f t="shared" si="21"/>
        <v>14108.322831000001</v>
      </c>
    </row>
    <row r="28" spans="1:44" ht="15" customHeight="1">
      <c r="A28" s="16" t="s">
        <v>18</v>
      </c>
      <c r="B28" s="69">
        <v>3970.6842940000001</v>
      </c>
      <c r="C28" s="69">
        <v>5493.5082480000001</v>
      </c>
      <c r="D28" s="69">
        <v>6628.2409700000007</v>
      </c>
      <c r="E28" s="24">
        <v>6863.7929009999998</v>
      </c>
      <c r="F28" s="69">
        <v>3976.7997679999999</v>
      </c>
      <c r="G28" s="24">
        <v>4231.321911</v>
      </c>
      <c r="H28" s="69">
        <v>4888.7089530000003</v>
      </c>
      <c r="I28" s="24">
        <v>5376.3412609999996</v>
      </c>
      <c r="J28" s="69">
        <v>5888.1830120000004</v>
      </c>
      <c r="K28" s="20">
        <v>5219.0713340000002</v>
      </c>
      <c r="L28" s="24">
        <v>5916.9678620000004</v>
      </c>
      <c r="M28" s="20">
        <v>5388.4774779999998</v>
      </c>
      <c r="N28" s="19">
        <v>5927</v>
      </c>
      <c r="O28" s="20">
        <v>5937.5746200000003</v>
      </c>
      <c r="P28" s="19">
        <v>5927.3252259999999</v>
      </c>
      <c r="Q28" s="20">
        <v>5515.6452049999998</v>
      </c>
      <c r="R28" s="19">
        <v>6424</v>
      </c>
      <c r="S28" s="20">
        <v>5434.1718570000003</v>
      </c>
      <c r="T28" s="19">
        <v>5862</v>
      </c>
      <c r="U28" s="20">
        <v>5496.7290160000002</v>
      </c>
      <c r="V28" s="19">
        <v>6351.2</v>
      </c>
      <c r="W28" s="20">
        <v>5827.4772139999995</v>
      </c>
      <c r="X28" s="19">
        <v>6899</v>
      </c>
      <c r="Y28" s="20">
        <v>6522.960341</v>
      </c>
      <c r="Z28" s="19">
        <v>7380.097949</v>
      </c>
      <c r="AA28" s="20">
        <v>6906.4592130000001</v>
      </c>
      <c r="AB28" s="19">
        <v>7973.0000010000003</v>
      </c>
      <c r="AC28" s="20">
        <v>7409.4580130000004</v>
      </c>
      <c r="AD28" s="19">
        <v>8096.9999989999997</v>
      </c>
      <c r="AE28" s="20">
        <v>7671.723062</v>
      </c>
      <c r="AF28" s="19">
        <v>5966.1631319999997</v>
      </c>
      <c r="AG28" s="20">
        <v>6296.0488930000001</v>
      </c>
      <c r="AH28" s="19">
        <v>7153.5845799999997</v>
      </c>
      <c r="AI28" s="20">
        <v>7565.2722409999997</v>
      </c>
      <c r="AJ28" s="19">
        <v>8066.7527739999996</v>
      </c>
      <c r="AK28" s="20">
        <v>9592.7840830000005</v>
      </c>
      <c r="AL28" s="19">
        <v>8991.1582660000004</v>
      </c>
      <c r="AM28" s="20">
        <v>9729.1705509999993</v>
      </c>
      <c r="AN28" s="19">
        <v>12366.095065</v>
      </c>
      <c r="AO28" s="20">
        <v>10932.725221000001</v>
      </c>
      <c r="AP28" s="19">
        <v>12759</v>
      </c>
      <c r="AQ28" s="20">
        <v>12068.569589000001</v>
      </c>
      <c r="AR28" s="19">
        <v>13493.351033000001</v>
      </c>
    </row>
    <row r="29" spans="1:44" ht="15" customHeight="1">
      <c r="A29" s="16" t="s">
        <v>19</v>
      </c>
      <c r="B29" s="69">
        <v>66.701999999999998</v>
      </c>
      <c r="C29" s="69">
        <v>102.64502400000001</v>
      </c>
      <c r="D29" s="69">
        <v>107.51173799999999</v>
      </c>
      <c r="E29" s="24">
        <v>130.47226499999999</v>
      </c>
      <c r="F29" s="69">
        <v>135.07513900000001</v>
      </c>
      <c r="G29" s="24">
        <v>155.83404300000001</v>
      </c>
      <c r="H29" s="69">
        <v>181.65961200000001</v>
      </c>
      <c r="I29" s="24">
        <v>214.89391800000001</v>
      </c>
      <c r="J29" s="69">
        <v>236.18360300000001</v>
      </c>
      <c r="K29" s="20">
        <v>219.028918</v>
      </c>
      <c r="L29" s="24">
        <v>238.03776300000001</v>
      </c>
      <c r="M29" s="20">
        <v>245.122649</v>
      </c>
      <c r="N29" s="19">
        <v>300</v>
      </c>
      <c r="O29" s="20">
        <v>290.11281000000002</v>
      </c>
      <c r="P29" s="19">
        <v>300</v>
      </c>
      <c r="Q29" s="20">
        <v>262.09031499999998</v>
      </c>
      <c r="R29" s="19">
        <v>325</v>
      </c>
      <c r="S29" s="20">
        <v>265.57443699999999</v>
      </c>
      <c r="T29" s="19">
        <v>267.000001</v>
      </c>
      <c r="U29" s="20">
        <v>257.70874600000002</v>
      </c>
      <c r="V29" s="19">
        <v>317.5</v>
      </c>
      <c r="W29" s="20">
        <v>254.08214000000001</v>
      </c>
      <c r="X29" s="19">
        <v>254.999999</v>
      </c>
      <c r="Y29" s="20">
        <v>289.72751199999999</v>
      </c>
      <c r="Z29" s="19">
        <v>256.99999800000001</v>
      </c>
      <c r="AA29" s="20">
        <v>317.168496</v>
      </c>
      <c r="AB29" s="19">
        <v>295.55999700000001</v>
      </c>
      <c r="AC29" s="20">
        <v>323.59857299999999</v>
      </c>
      <c r="AD29" s="19">
        <v>374.99999800000001</v>
      </c>
      <c r="AE29" s="20">
        <v>339.29505599999999</v>
      </c>
      <c r="AF29" s="19">
        <v>273.40324500000003</v>
      </c>
      <c r="AG29" s="20">
        <v>297.04473300000001</v>
      </c>
      <c r="AH29" s="19">
        <v>317.41542099999998</v>
      </c>
      <c r="AI29" s="20">
        <v>328.36712899999998</v>
      </c>
      <c r="AJ29" s="19">
        <v>340.20087799999999</v>
      </c>
      <c r="AK29" s="20">
        <v>432.67742700000002</v>
      </c>
      <c r="AL29" s="19">
        <v>360.29980699999999</v>
      </c>
      <c r="AM29" s="20">
        <v>427.61244399999998</v>
      </c>
      <c r="AN29" s="19">
        <v>548.20759999999996</v>
      </c>
      <c r="AO29" s="20">
        <v>447.518034</v>
      </c>
      <c r="AP29" s="19">
        <v>581</v>
      </c>
      <c r="AQ29" s="20">
        <v>489.083237</v>
      </c>
      <c r="AR29" s="19">
        <v>614.97179800000004</v>
      </c>
    </row>
    <row r="30" spans="1:44" ht="15" customHeight="1">
      <c r="A30" s="12" t="s">
        <v>20</v>
      </c>
      <c r="B30" s="73">
        <f t="shared" ref="B30:K30" si="22">+B31+B32</f>
        <v>583.72400000000005</v>
      </c>
      <c r="C30" s="73">
        <f t="shared" si="22"/>
        <v>599.14849000000004</v>
      </c>
      <c r="D30" s="73">
        <f t="shared" si="22"/>
        <v>729.62483899999995</v>
      </c>
      <c r="E30" s="13">
        <f t="shared" si="22"/>
        <v>681.09692500000006</v>
      </c>
      <c r="F30" s="73">
        <f t="shared" si="22"/>
        <v>732.89184299999999</v>
      </c>
      <c r="G30" s="13">
        <f t="shared" si="22"/>
        <v>810.05872499999998</v>
      </c>
      <c r="H30" s="73">
        <f t="shared" si="22"/>
        <v>1039.514494</v>
      </c>
      <c r="I30" s="13">
        <f t="shared" si="22"/>
        <v>1479.099295</v>
      </c>
      <c r="J30" s="73">
        <f t="shared" si="22"/>
        <v>1465.6858689999999</v>
      </c>
      <c r="K30" s="14">
        <f t="shared" si="22"/>
        <v>950.59324800000002</v>
      </c>
      <c r="L30" s="13">
        <f>+L31+L32</f>
        <v>982.40047500000003</v>
      </c>
      <c r="M30" s="14">
        <f t="shared" ref="M30:AH30" si="23">+M31+M32</f>
        <v>700.71510899999998</v>
      </c>
      <c r="N30" s="15">
        <f t="shared" si="23"/>
        <v>854</v>
      </c>
      <c r="O30" s="14">
        <f t="shared" si="23"/>
        <v>835.08819100000005</v>
      </c>
      <c r="P30" s="15">
        <f t="shared" si="23"/>
        <v>1046.4343329999999</v>
      </c>
      <c r="Q30" s="14">
        <f t="shared" si="23"/>
        <v>667.63121899999999</v>
      </c>
      <c r="R30" s="15">
        <f t="shared" si="23"/>
        <v>1042.0410380000001</v>
      </c>
      <c r="S30" s="14">
        <f t="shared" si="23"/>
        <v>667.98580700000002</v>
      </c>
      <c r="T30" s="15">
        <f t="shared" si="23"/>
        <v>832.31510500000002</v>
      </c>
      <c r="U30" s="14">
        <f>+U31+U32+U33</f>
        <v>688.403233</v>
      </c>
      <c r="V30" s="15">
        <f t="shared" si="23"/>
        <v>875.60570000000007</v>
      </c>
      <c r="W30" s="14">
        <f>+W31+W32+W33</f>
        <v>718.61548400000004</v>
      </c>
      <c r="X30" s="15">
        <f t="shared" si="23"/>
        <v>824.184214</v>
      </c>
      <c r="Y30" s="14">
        <f t="shared" si="23"/>
        <v>472.13866100000001</v>
      </c>
      <c r="Z30" s="15">
        <f t="shared" si="23"/>
        <v>705.08756600000004</v>
      </c>
      <c r="AA30" s="14">
        <f t="shared" si="23"/>
        <v>540.99807599999997</v>
      </c>
      <c r="AB30" s="15">
        <f t="shared" si="23"/>
        <v>651.43633</v>
      </c>
      <c r="AC30" s="14">
        <f t="shared" si="23"/>
        <v>781.89968899999997</v>
      </c>
      <c r="AD30" s="15">
        <f t="shared" si="23"/>
        <v>770.22366599999998</v>
      </c>
      <c r="AE30" s="14">
        <f t="shared" si="23"/>
        <v>671.85881600000005</v>
      </c>
      <c r="AF30" s="15">
        <f t="shared" si="23"/>
        <v>571.64874800000007</v>
      </c>
      <c r="AG30" s="14">
        <f>+AG31+AG32+AG33</f>
        <v>684.20862699999998</v>
      </c>
      <c r="AH30" s="15">
        <f t="shared" si="23"/>
        <v>697.05237399999999</v>
      </c>
      <c r="AI30" s="14">
        <f t="shared" ref="AI30:AP30" si="24">+AI31+AI32+AI33</f>
        <v>669.60573799999997</v>
      </c>
      <c r="AJ30" s="15">
        <f t="shared" si="24"/>
        <v>768.56356000000005</v>
      </c>
      <c r="AK30" s="14">
        <f t="shared" si="24"/>
        <v>816.09038999999996</v>
      </c>
      <c r="AL30" s="15">
        <f t="shared" si="24"/>
        <v>829.03647799999999</v>
      </c>
      <c r="AM30" s="14">
        <f t="shared" si="24"/>
        <v>829.14751200000001</v>
      </c>
      <c r="AN30" s="15">
        <f t="shared" si="24"/>
        <v>941.02</v>
      </c>
      <c r="AO30" s="14">
        <f t="shared" si="24"/>
        <v>924.46597299999996</v>
      </c>
      <c r="AP30" s="15">
        <f t="shared" si="24"/>
        <v>881</v>
      </c>
      <c r="AQ30" s="14">
        <f t="shared" ref="AQ30:AR30" si="25">+AQ31+AQ32+AQ33</f>
        <v>1047.3418810000001</v>
      </c>
      <c r="AR30" s="15">
        <f t="shared" si="25"/>
        <v>1017.250578</v>
      </c>
    </row>
    <row r="31" spans="1:44" ht="15" customHeight="1">
      <c r="A31" s="16" t="s">
        <v>21</v>
      </c>
      <c r="B31" s="69">
        <v>583.72400000000005</v>
      </c>
      <c r="C31" s="69">
        <v>599.14849000000004</v>
      </c>
      <c r="D31" s="69">
        <v>729.62483899999995</v>
      </c>
      <c r="E31" s="24">
        <v>681.09692500000006</v>
      </c>
      <c r="F31" s="69">
        <v>732.89184299999999</v>
      </c>
      <c r="G31" s="24">
        <v>810.05872499999998</v>
      </c>
      <c r="H31" s="69">
        <v>1039.514494</v>
      </c>
      <c r="I31" s="24">
        <v>1479.099295</v>
      </c>
      <c r="J31" s="69">
        <v>1465.6858689999999</v>
      </c>
      <c r="K31" s="20">
        <v>950.59324800000002</v>
      </c>
      <c r="L31" s="24">
        <v>982.40047500000003</v>
      </c>
      <c r="M31" s="20">
        <v>700.71510899999998</v>
      </c>
      <c r="N31" s="19">
        <v>854</v>
      </c>
      <c r="O31" s="20">
        <v>835.08819100000005</v>
      </c>
      <c r="P31" s="19">
        <v>1046.4343329999999</v>
      </c>
      <c r="Q31" s="20">
        <v>667.63121899999999</v>
      </c>
      <c r="R31" s="19">
        <v>878.47359600000004</v>
      </c>
      <c r="S31" s="20">
        <v>667.98580700000002</v>
      </c>
      <c r="T31" s="19">
        <v>695.162105</v>
      </c>
      <c r="U31" s="20">
        <v>670.19242299999996</v>
      </c>
      <c r="V31" s="19">
        <v>738.45270000000005</v>
      </c>
      <c r="W31" s="20">
        <v>582.02125000000001</v>
      </c>
      <c r="X31" s="19">
        <v>687.03121399999998</v>
      </c>
      <c r="Y31" s="20">
        <v>472.13866100000001</v>
      </c>
      <c r="Z31" s="19">
        <v>567.93456400000002</v>
      </c>
      <c r="AA31" s="20">
        <v>509.243562</v>
      </c>
      <c r="AB31" s="19">
        <v>627.53633000000002</v>
      </c>
      <c r="AC31" s="20">
        <v>742.11015099999997</v>
      </c>
      <c r="AD31" s="19">
        <v>726.22366599999998</v>
      </c>
      <c r="AE31" s="20">
        <v>633.899225</v>
      </c>
      <c r="AF31" s="19">
        <v>533.79529000000002</v>
      </c>
      <c r="AG31" s="20">
        <v>654.33627799999999</v>
      </c>
      <c r="AH31" s="19">
        <v>664</v>
      </c>
      <c r="AI31" s="20">
        <v>642.46767399999999</v>
      </c>
      <c r="AJ31" s="19">
        <v>718.98499900000002</v>
      </c>
      <c r="AK31" s="20">
        <v>754.745093</v>
      </c>
      <c r="AL31" s="19">
        <v>768.66863499999999</v>
      </c>
      <c r="AM31" s="20">
        <v>776.04312900000002</v>
      </c>
      <c r="AN31" s="19">
        <v>876.02</v>
      </c>
      <c r="AO31" s="20">
        <v>876.612255</v>
      </c>
      <c r="AP31" s="19">
        <v>836</v>
      </c>
      <c r="AQ31" s="20">
        <v>956.906025</v>
      </c>
      <c r="AR31" s="19">
        <v>966.48256900000001</v>
      </c>
    </row>
    <row r="32" spans="1:44" ht="15" customHeight="1">
      <c r="A32" s="16" t="s">
        <v>22</v>
      </c>
      <c r="B32" s="69">
        <v>0</v>
      </c>
      <c r="C32" s="69">
        <v>0</v>
      </c>
      <c r="D32" s="69">
        <v>0</v>
      </c>
      <c r="E32" s="24">
        <v>0</v>
      </c>
      <c r="F32" s="69">
        <v>0</v>
      </c>
      <c r="G32" s="24">
        <v>0</v>
      </c>
      <c r="H32" s="69">
        <v>0</v>
      </c>
      <c r="I32" s="24">
        <v>0</v>
      </c>
      <c r="J32" s="69">
        <v>0</v>
      </c>
      <c r="K32" s="20">
        <v>0</v>
      </c>
      <c r="L32" s="24">
        <v>0</v>
      </c>
      <c r="M32" s="20">
        <v>0</v>
      </c>
      <c r="N32" s="19">
        <v>0</v>
      </c>
      <c r="O32" s="20">
        <v>0</v>
      </c>
      <c r="P32" s="19">
        <v>0</v>
      </c>
      <c r="Q32" s="20">
        <v>0</v>
      </c>
      <c r="R32" s="19">
        <v>163.567442</v>
      </c>
      <c r="S32" s="20">
        <v>0</v>
      </c>
      <c r="T32" s="19">
        <v>137.15299999999999</v>
      </c>
      <c r="U32" s="20">
        <v>0</v>
      </c>
      <c r="V32" s="19">
        <v>137.15299999999999</v>
      </c>
      <c r="W32" s="20">
        <v>0</v>
      </c>
      <c r="X32" s="19">
        <v>137.15299999999999</v>
      </c>
      <c r="Y32" s="20">
        <v>0</v>
      </c>
      <c r="Z32" s="19">
        <v>137.15300199999999</v>
      </c>
      <c r="AA32" s="20">
        <v>31.754514</v>
      </c>
      <c r="AB32" s="19">
        <v>23.9</v>
      </c>
      <c r="AC32" s="20">
        <v>39.789538</v>
      </c>
      <c r="AD32" s="19">
        <v>44</v>
      </c>
      <c r="AE32" s="20">
        <v>37.959591000000003</v>
      </c>
      <c r="AF32" s="19">
        <v>37.853458000000003</v>
      </c>
      <c r="AG32" s="20">
        <v>29.872349</v>
      </c>
      <c r="AH32" s="19">
        <v>33.052374</v>
      </c>
      <c r="AI32" s="20">
        <v>27.129442999999998</v>
      </c>
      <c r="AJ32" s="19">
        <v>49.578561000000001</v>
      </c>
      <c r="AK32" s="20">
        <v>61.345297000000002</v>
      </c>
      <c r="AL32" s="19">
        <v>60.367843000000001</v>
      </c>
      <c r="AM32" s="20">
        <v>53.089382999999998</v>
      </c>
      <c r="AN32" s="19">
        <v>65</v>
      </c>
      <c r="AO32" s="20">
        <v>47.853718000000001</v>
      </c>
      <c r="AP32" s="19">
        <v>45</v>
      </c>
      <c r="AQ32" s="20">
        <v>90.435856000000001</v>
      </c>
      <c r="AR32" s="19">
        <v>50.768008999999999</v>
      </c>
    </row>
    <row r="33" spans="1:44" s="34" customFormat="1" ht="15" customHeight="1">
      <c r="A33" s="29" t="s">
        <v>23</v>
      </c>
      <c r="B33" s="77">
        <v>0</v>
      </c>
      <c r="C33" s="77">
        <v>0</v>
      </c>
      <c r="D33" s="77">
        <v>0</v>
      </c>
      <c r="E33" s="30">
        <v>0</v>
      </c>
      <c r="F33" s="77">
        <v>0</v>
      </c>
      <c r="G33" s="30">
        <v>0</v>
      </c>
      <c r="H33" s="77">
        <v>0</v>
      </c>
      <c r="I33" s="30">
        <v>0</v>
      </c>
      <c r="J33" s="77">
        <v>0</v>
      </c>
      <c r="K33" s="31">
        <v>0</v>
      </c>
      <c r="L33" s="30">
        <v>0</v>
      </c>
      <c r="M33" s="31">
        <v>0</v>
      </c>
      <c r="N33" s="32">
        <v>0</v>
      </c>
      <c r="O33" s="31">
        <v>0</v>
      </c>
      <c r="P33" s="32">
        <v>0</v>
      </c>
      <c r="Q33" s="31">
        <v>0</v>
      </c>
      <c r="R33" s="22">
        <v>0</v>
      </c>
      <c r="S33" s="21">
        <v>0</v>
      </c>
      <c r="T33" s="22">
        <v>0</v>
      </c>
      <c r="U33" s="20">
        <v>18.210809999999999</v>
      </c>
      <c r="V33" s="22">
        <v>0</v>
      </c>
      <c r="W33" s="21">
        <v>136.594234</v>
      </c>
      <c r="X33" s="22">
        <v>0</v>
      </c>
      <c r="Y33" s="21">
        <v>0</v>
      </c>
      <c r="Z33" s="22">
        <v>0</v>
      </c>
      <c r="AA33" s="21">
        <v>4.6760999999999997E-2</v>
      </c>
      <c r="AB33" s="22">
        <v>0</v>
      </c>
      <c r="AC33" s="21">
        <v>0</v>
      </c>
      <c r="AD33" s="22">
        <v>0</v>
      </c>
      <c r="AE33" s="21">
        <v>0</v>
      </c>
      <c r="AF33" s="22">
        <v>0</v>
      </c>
      <c r="AG33" s="21">
        <v>0</v>
      </c>
      <c r="AH33" s="22">
        <v>0</v>
      </c>
      <c r="AI33" s="21">
        <v>8.6210000000000002E-3</v>
      </c>
      <c r="AJ33" s="22">
        <v>0</v>
      </c>
      <c r="AK33" s="21">
        <v>0</v>
      </c>
      <c r="AL33" s="22">
        <v>0</v>
      </c>
      <c r="AM33" s="21">
        <v>1.4999999999999999E-2</v>
      </c>
      <c r="AN33" s="22">
        <v>0</v>
      </c>
      <c r="AO33" s="21">
        <v>0</v>
      </c>
      <c r="AP33" s="22">
        <v>0</v>
      </c>
      <c r="AQ33" s="21">
        <v>0</v>
      </c>
      <c r="AR33" s="22">
        <v>0</v>
      </c>
    </row>
    <row r="34" spans="1:44" s="11" customFormat="1" ht="15" customHeight="1">
      <c r="A34" s="35" t="s">
        <v>24</v>
      </c>
      <c r="B34" s="71">
        <f t="shared" ref="B34:K34" si="26">+B35+B36</f>
        <v>569.05200000000002</v>
      </c>
      <c r="C34" s="71">
        <f t="shared" si="26"/>
        <v>359.86449099999999</v>
      </c>
      <c r="D34" s="71">
        <f t="shared" si="26"/>
        <v>321.54764799999998</v>
      </c>
      <c r="E34" s="36">
        <f t="shared" si="26"/>
        <v>447.97549600000002</v>
      </c>
      <c r="F34" s="71">
        <f t="shared" si="26"/>
        <v>473.766617</v>
      </c>
      <c r="G34" s="36">
        <f t="shared" si="26"/>
        <v>533.02718399999992</v>
      </c>
      <c r="H34" s="71">
        <f t="shared" si="26"/>
        <v>497.47761299999996</v>
      </c>
      <c r="I34" s="36">
        <f t="shared" si="26"/>
        <v>86.523611000000002</v>
      </c>
      <c r="J34" s="71">
        <f t="shared" si="26"/>
        <v>50.831037999999999</v>
      </c>
      <c r="K34" s="37">
        <f t="shared" si="26"/>
        <v>45.969459000000001</v>
      </c>
      <c r="L34" s="36">
        <f>+L35+L36</f>
        <v>59.753996000000001</v>
      </c>
      <c r="M34" s="37">
        <f t="shared" ref="M34:AI34" si="27">+M35+M36</f>
        <v>41.901420000000002</v>
      </c>
      <c r="N34" s="38">
        <f t="shared" si="27"/>
        <v>31.454416999999999</v>
      </c>
      <c r="O34" s="37">
        <f t="shared" si="27"/>
        <v>36.539676</v>
      </c>
      <c r="P34" s="38">
        <f t="shared" si="27"/>
        <v>12.122224000000001</v>
      </c>
      <c r="Q34" s="37">
        <f t="shared" si="27"/>
        <v>41.316127000000002</v>
      </c>
      <c r="R34" s="38">
        <f t="shared" si="27"/>
        <v>5.5038660000000004</v>
      </c>
      <c r="S34" s="37">
        <f t="shared" si="27"/>
        <v>43.095255000000002</v>
      </c>
      <c r="T34" s="38">
        <f t="shared" si="27"/>
        <v>17</v>
      </c>
      <c r="U34" s="37">
        <f t="shared" si="27"/>
        <v>55.651572000000002</v>
      </c>
      <c r="V34" s="38">
        <f t="shared" si="27"/>
        <v>217.757769</v>
      </c>
      <c r="W34" s="37">
        <f t="shared" si="27"/>
        <v>45.717044000000001</v>
      </c>
      <c r="X34" s="38">
        <f t="shared" si="27"/>
        <v>207.829061</v>
      </c>
      <c r="Y34" s="37">
        <f t="shared" si="27"/>
        <v>55.687233999999997</v>
      </c>
      <c r="Z34" s="38">
        <f t="shared" si="27"/>
        <v>58.696885000000002</v>
      </c>
      <c r="AA34" s="37">
        <f t="shared" si="27"/>
        <v>60.370308000000001</v>
      </c>
      <c r="AB34" s="38">
        <f t="shared" si="27"/>
        <v>65.7</v>
      </c>
      <c r="AC34" s="37">
        <f t="shared" si="27"/>
        <v>77.785463000000007</v>
      </c>
      <c r="AD34" s="38">
        <f t="shared" si="27"/>
        <v>60.684184000000002</v>
      </c>
      <c r="AE34" s="37">
        <f t="shared" si="27"/>
        <v>76.586356999999992</v>
      </c>
      <c r="AF34" s="38">
        <f t="shared" si="27"/>
        <v>69.542689999999993</v>
      </c>
      <c r="AG34" s="37">
        <f t="shared" si="27"/>
        <v>78.052160000000001</v>
      </c>
      <c r="AH34" s="38">
        <f t="shared" si="27"/>
        <v>70.893545000000003</v>
      </c>
      <c r="AI34" s="37">
        <f t="shared" si="27"/>
        <v>78.484168999999994</v>
      </c>
      <c r="AJ34" s="38">
        <f t="shared" ref="AJ34:AR34" si="28">SUM(AJ35:AJ37)</f>
        <v>70.893545000000003</v>
      </c>
      <c r="AK34" s="37">
        <f t="shared" si="28"/>
        <v>81.668163000000007</v>
      </c>
      <c r="AL34" s="38">
        <f t="shared" si="28"/>
        <v>71.424960999999996</v>
      </c>
      <c r="AM34" s="37">
        <f t="shared" si="28"/>
        <v>89.558376999999993</v>
      </c>
      <c r="AN34" s="38">
        <f t="shared" si="28"/>
        <v>55.764113999999999</v>
      </c>
      <c r="AO34" s="37">
        <f t="shared" si="28"/>
        <v>95.165033000000008</v>
      </c>
      <c r="AP34" s="38">
        <f t="shared" si="28"/>
        <v>79.637383</v>
      </c>
      <c r="AQ34" s="37">
        <f t="shared" si="28"/>
        <v>96.528194000000013</v>
      </c>
      <c r="AR34" s="37">
        <f t="shared" si="28"/>
        <v>94.682456000000002</v>
      </c>
    </row>
    <row r="35" spans="1:44" s="33" customFormat="1" ht="15" customHeight="1">
      <c r="A35" s="39" t="s">
        <v>25</v>
      </c>
      <c r="B35" s="74">
        <v>557.72699999999998</v>
      </c>
      <c r="C35" s="74">
        <v>354.52913100000001</v>
      </c>
      <c r="D35" s="74">
        <v>315.09100799999999</v>
      </c>
      <c r="E35" s="17">
        <v>435.930026</v>
      </c>
      <c r="F35" s="74">
        <v>472.64747399999999</v>
      </c>
      <c r="G35" s="17">
        <v>531.73565599999995</v>
      </c>
      <c r="H35" s="74">
        <v>480.07464199999998</v>
      </c>
      <c r="I35" s="17">
        <v>0</v>
      </c>
      <c r="J35" s="74">
        <v>20.557148999999999</v>
      </c>
      <c r="K35" s="18">
        <v>19.09487</v>
      </c>
      <c r="L35" s="17">
        <v>4.3234529999999998</v>
      </c>
      <c r="M35" s="18">
        <v>14.255677</v>
      </c>
      <c r="N35" s="40">
        <v>6.0718009999999998</v>
      </c>
      <c r="O35" s="18">
        <v>10.453106</v>
      </c>
      <c r="P35" s="22">
        <v>10.732238000000001</v>
      </c>
      <c r="Q35" s="21">
        <v>7.754289</v>
      </c>
      <c r="R35" s="22">
        <v>2.5038659999999999</v>
      </c>
      <c r="S35" s="21">
        <v>5.1567400000000001</v>
      </c>
      <c r="T35" s="22">
        <v>6</v>
      </c>
      <c r="U35" s="21">
        <v>7.1147970000000003</v>
      </c>
      <c r="V35" s="22">
        <v>17.393768999999999</v>
      </c>
      <c r="W35" s="21">
        <v>5.4650610000000004</v>
      </c>
      <c r="X35" s="22">
        <v>7.4650610000000004</v>
      </c>
      <c r="Y35" s="21">
        <v>8.6081000000000005E-2</v>
      </c>
      <c r="Z35" s="22">
        <v>8.696885</v>
      </c>
      <c r="AA35" s="21">
        <v>3.024E-2</v>
      </c>
      <c r="AB35" s="22">
        <v>4.7</v>
      </c>
      <c r="AC35" s="21">
        <v>5.8399999999999997E-3</v>
      </c>
      <c r="AD35" s="22">
        <v>3.0391000000000001E-2</v>
      </c>
      <c r="AE35" s="21">
        <v>0</v>
      </c>
      <c r="AF35" s="22">
        <v>3.0391000000000001E-2</v>
      </c>
      <c r="AG35" s="21">
        <v>0.62999000000000005</v>
      </c>
      <c r="AH35" s="22">
        <v>0</v>
      </c>
      <c r="AI35" s="21">
        <v>4.8395000000000001E-2</v>
      </c>
      <c r="AJ35" s="22">
        <v>0</v>
      </c>
      <c r="AK35" s="21">
        <v>8.0505999999999994E-2</v>
      </c>
      <c r="AL35" s="22">
        <v>7.0900000000000005E-2</v>
      </c>
      <c r="AM35" s="21">
        <v>0.51471999999999996</v>
      </c>
      <c r="AN35" s="22">
        <v>0</v>
      </c>
      <c r="AO35" s="21">
        <v>0</v>
      </c>
      <c r="AP35" s="22">
        <f>88414/1000000</f>
        <v>8.8414000000000006E-2</v>
      </c>
      <c r="AQ35" s="21">
        <v>3.5103000000000002E-2</v>
      </c>
      <c r="AR35" s="19">
        <v>5.2019999999999997E-2</v>
      </c>
    </row>
    <row r="36" spans="1:44" ht="15" customHeight="1">
      <c r="A36" s="39" t="s">
        <v>26</v>
      </c>
      <c r="B36" s="74">
        <v>11.324999999999999</v>
      </c>
      <c r="C36" s="74">
        <v>5.3353599999999997</v>
      </c>
      <c r="D36" s="74">
        <v>6.4566400000000002</v>
      </c>
      <c r="E36" s="17">
        <v>12.04547</v>
      </c>
      <c r="F36" s="74">
        <v>1.119143</v>
      </c>
      <c r="G36" s="17">
        <v>1.291528</v>
      </c>
      <c r="H36" s="74">
        <v>17.402971000000001</v>
      </c>
      <c r="I36" s="17">
        <v>86.523611000000002</v>
      </c>
      <c r="J36" s="74">
        <v>30.273889</v>
      </c>
      <c r="K36" s="18">
        <v>26.874589</v>
      </c>
      <c r="L36" s="17">
        <v>55.430543</v>
      </c>
      <c r="M36" s="18">
        <v>27.645743</v>
      </c>
      <c r="N36" s="40">
        <v>25.382615999999999</v>
      </c>
      <c r="O36" s="18">
        <v>26.086569999999998</v>
      </c>
      <c r="P36" s="19">
        <v>1.3899859999999999</v>
      </c>
      <c r="Q36" s="20">
        <v>33.561838000000002</v>
      </c>
      <c r="R36" s="19">
        <v>3</v>
      </c>
      <c r="S36" s="20">
        <v>37.938515000000002</v>
      </c>
      <c r="T36" s="19">
        <v>11</v>
      </c>
      <c r="U36" s="20">
        <v>48.536774999999999</v>
      </c>
      <c r="V36" s="19">
        <v>200.364</v>
      </c>
      <c r="W36" s="20">
        <v>40.251983000000003</v>
      </c>
      <c r="X36" s="19">
        <v>200.364</v>
      </c>
      <c r="Y36" s="20">
        <v>55.601152999999996</v>
      </c>
      <c r="Z36" s="19">
        <v>50</v>
      </c>
      <c r="AA36" s="20">
        <v>60.340068000000002</v>
      </c>
      <c r="AB36" s="19">
        <v>61</v>
      </c>
      <c r="AC36" s="20">
        <v>77.779623000000001</v>
      </c>
      <c r="AD36" s="19">
        <v>60.653793</v>
      </c>
      <c r="AE36" s="20">
        <v>76.586356999999992</v>
      </c>
      <c r="AF36" s="19">
        <v>69.512298999999999</v>
      </c>
      <c r="AG36" s="20">
        <v>77.422169999999994</v>
      </c>
      <c r="AH36" s="19">
        <v>70.893545000000003</v>
      </c>
      <c r="AI36" s="20">
        <v>78.435773999999995</v>
      </c>
      <c r="AJ36" s="19">
        <v>70.893545000000003</v>
      </c>
      <c r="AK36" s="20">
        <v>80.999807000000004</v>
      </c>
      <c r="AL36" s="19">
        <v>70.828199999999995</v>
      </c>
      <c r="AM36" s="20">
        <v>88.476652000000001</v>
      </c>
      <c r="AN36" s="19">
        <v>55.764113999999999</v>
      </c>
      <c r="AO36" s="20">
        <v>94.609159000000005</v>
      </c>
      <c r="AP36" s="19">
        <v>79</v>
      </c>
      <c r="AQ36" s="20">
        <v>96.493091000000007</v>
      </c>
      <c r="AR36" s="19">
        <v>94.052357000000001</v>
      </c>
    </row>
    <row r="37" spans="1:44" ht="15" customHeight="1">
      <c r="A37" s="39" t="s">
        <v>52</v>
      </c>
      <c r="B37" s="74"/>
      <c r="C37" s="74"/>
      <c r="D37" s="74"/>
      <c r="E37" s="17"/>
      <c r="F37" s="74"/>
      <c r="G37" s="17"/>
      <c r="H37" s="74"/>
      <c r="I37" s="17"/>
      <c r="J37" s="74"/>
      <c r="K37" s="18"/>
      <c r="L37" s="17"/>
      <c r="M37" s="18"/>
      <c r="N37" s="40"/>
      <c r="O37" s="18"/>
      <c r="P37" s="19"/>
      <c r="Q37" s="20"/>
      <c r="R37" s="19"/>
      <c r="S37" s="20"/>
      <c r="T37" s="19"/>
      <c r="U37" s="20"/>
      <c r="V37" s="19"/>
      <c r="W37" s="20"/>
      <c r="X37" s="19"/>
      <c r="Y37" s="20"/>
      <c r="Z37" s="19"/>
      <c r="AA37" s="20"/>
      <c r="AB37" s="19"/>
      <c r="AC37" s="20"/>
      <c r="AD37" s="19"/>
      <c r="AE37" s="20"/>
      <c r="AF37" s="19"/>
      <c r="AG37" s="20"/>
      <c r="AH37" s="19"/>
      <c r="AI37" s="20"/>
      <c r="AJ37" s="19"/>
      <c r="AK37" s="20">
        <v>0.58784999999999998</v>
      </c>
      <c r="AL37" s="19">
        <v>0.52586100000000002</v>
      </c>
      <c r="AM37" s="20">
        <v>0.56700499999999998</v>
      </c>
      <c r="AN37" s="19">
        <v>0</v>
      </c>
      <c r="AO37" s="20">
        <v>0.55587399999999998</v>
      </c>
      <c r="AP37" s="19">
        <f>548969/1000000</f>
        <v>0.54896900000000004</v>
      </c>
      <c r="AQ37" s="20">
        <v>0</v>
      </c>
      <c r="AR37" s="22">
        <v>0.57807900000000001</v>
      </c>
    </row>
    <row r="38" spans="1:44" s="11" customFormat="1" ht="15" customHeight="1">
      <c r="A38" s="35" t="s">
        <v>27</v>
      </c>
      <c r="B38" s="78">
        <f t="shared" ref="B38:K38" si="29">+B39+B44+B45</f>
        <v>3931.2920469999999</v>
      </c>
      <c r="C38" s="78">
        <f t="shared" si="29"/>
        <v>3564.3070109999999</v>
      </c>
      <c r="D38" s="78">
        <f t="shared" si="29"/>
        <v>6319.157886</v>
      </c>
      <c r="E38" s="41">
        <f t="shared" si="29"/>
        <v>4896.0240910000002</v>
      </c>
      <c r="F38" s="78">
        <f t="shared" si="29"/>
        <v>7360.4045740000001</v>
      </c>
      <c r="G38" s="41">
        <f t="shared" si="29"/>
        <v>6609.9107800000002</v>
      </c>
      <c r="H38" s="78">
        <f t="shared" si="29"/>
        <v>6399.8447330000008</v>
      </c>
      <c r="I38" s="41">
        <f t="shared" si="29"/>
        <v>5364.2681169999996</v>
      </c>
      <c r="J38" s="78">
        <f t="shared" si="29"/>
        <v>6235.7536969999992</v>
      </c>
      <c r="K38" s="42">
        <f t="shared" si="29"/>
        <v>7536.1005509999995</v>
      </c>
      <c r="L38" s="41">
        <f>+L39+L44+L45</f>
        <v>8516.8642779999991</v>
      </c>
      <c r="M38" s="42">
        <f t="shared" ref="M38:AI38" si="30">+M39+M44+M45</f>
        <v>9440.2958020000005</v>
      </c>
      <c r="N38" s="43">
        <f t="shared" si="30"/>
        <v>8577.3785900000003</v>
      </c>
      <c r="O38" s="42">
        <f t="shared" si="30"/>
        <v>4341.8785929999995</v>
      </c>
      <c r="P38" s="43">
        <f t="shared" si="30"/>
        <v>4028.1454050000002</v>
      </c>
      <c r="Q38" s="42">
        <f t="shared" si="30"/>
        <v>4202.5369389999996</v>
      </c>
      <c r="R38" s="43">
        <f t="shared" si="30"/>
        <v>5410.8082649999997</v>
      </c>
      <c r="S38" s="42">
        <f t="shared" si="30"/>
        <v>4023.5257009999996</v>
      </c>
      <c r="T38" s="43">
        <f t="shared" si="30"/>
        <v>5276.2712780000002</v>
      </c>
      <c r="U38" s="42">
        <f t="shared" si="30"/>
        <v>2786.873388</v>
      </c>
      <c r="V38" s="43">
        <f t="shared" si="30"/>
        <v>4753.3278309999996</v>
      </c>
      <c r="W38" s="42">
        <f t="shared" si="30"/>
        <v>3958.3748880000007</v>
      </c>
      <c r="X38" s="43">
        <f t="shared" si="30"/>
        <v>6332.2835949999999</v>
      </c>
      <c r="Y38" s="42">
        <f t="shared" si="30"/>
        <v>4507.1991689999995</v>
      </c>
      <c r="Z38" s="43">
        <f t="shared" si="30"/>
        <v>5507.3368379999993</v>
      </c>
      <c r="AA38" s="42">
        <f t="shared" si="30"/>
        <v>6389.3390239999999</v>
      </c>
      <c r="AB38" s="43">
        <f t="shared" si="30"/>
        <v>3415.0120259999999</v>
      </c>
      <c r="AC38" s="42">
        <f t="shared" si="30"/>
        <v>2567.41284</v>
      </c>
      <c r="AD38" s="43">
        <f t="shared" si="30"/>
        <v>5478.8372580000005</v>
      </c>
      <c r="AE38" s="42">
        <f t="shared" si="30"/>
        <v>6624.8619890000009</v>
      </c>
      <c r="AF38" s="43">
        <f t="shared" si="30"/>
        <v>8559.4701960000002</v>
      </c>
      <c r="AG38" s="42">
        <f t="shared" si="30"/>
        <v>5845.0880919999991</v>
      </c>
      <c r="AH38" s="43">
        <f t="shared" si="30"/>
        <v>5250.3755090000004</v>
      </c>
      <c r="AI38" s="42">
        <f t="shared" si="30"/>
        <v>4442.4619139999995</v>
      </c>
      <c r="AJ38" s="43">
        <f t="shared" ref="AJ38:AL38" si="31">+AJ39+AJ44+AJ45</f>
        <v>3981.6170610000004</v>
      </c>
      <c r="AK38" s="42">
        <f t="shared" si="31"/>
        <v>2630.0881460000001</v>
      </c>
      <c r="AL38" s="43">
        <f t="shared" si="31"/>
        <v>6008.6113629999991</v>
      </c>
      <c r="AM38" s="42">
        <f t="shared" ref="AM38:AR38" si="32">+AM39+AM44+AM45</f>
        <v>3795.2854679999996</v>
      </c>
      <c r="AN38" s="43">
        <f>+AN39+AN44+AN45</f>
        <v>6409.7171110000008</v>
      </c>
      <c r="AO38" s="42">
        <f t="shared" si="32"/>
        <v>4324.2322029999996</v>
      </c>
      <c r="AP38" s="43">
        <f t="shared" si="32"/>
        <v>5944.3165089999993</v>
      </c>
      <c r="AQ38" s="42">
        <f t="shared" si="32"/>
        <v>3090.6386930000003</v>
      </c>
      <c r="AR38" s="42">
        <f t="shared" si="32"/>
        <v>5795.222471</v>
      </c>
    </row>
    <row r="39" spans="1:44" ht="15" customHeight="1">
      <c r="A39" s="39" t="s">
        <v>28</v>
      </c>
      <c r="B39" s="69">
        <f t="shared" ref="B39:K39" si="33">+B40+B41+B42+B43</f>
        <v>3931.2920469999999</v>
      </c>
      <c r="C39" s="69">
        <f t="shared" si="33"/>
        <v>3564.3070109999999</v>
      </c>
      <c r="D39" s="69">
        <f t="shared" si="33"/>
        <v>6319.157886</v>
      </c>
      <c r="E39" s="24">
        <f t="shared" si="33"/>
        <v>4896.0240910000002</v>
      </c>
      <c r="F39" s="69">
        <f t="shared" si="33"/>
        <v>7360.4045740000001</v>
      </c>
      <c r="G39" s="24">
        <f t="shared" si="33"/>
        <v>6609.9107800000002</v>
      </c>
      <c r="H39" s="69">
        <f t="shared" si="33"/>
        <v>6399.8447330000008</v>
      </c>
      <c r="I39" s="24">
        <f t="shared" si="33"/>
        <v>5364.2681169999996</v>
      </c>
      <c r="J39" s="69">
        <f t="shared" si="33"/>
        <v>6235.7536969999992</v>
      </c>
      <c r="K39" s="20">
        <f t="shared" si="33"/>
        <v>7536.1005509999995</v>
      </c>
      <c r="L39" s="24">
        <f>+L40+L41+L42+L43</f>
        <v>8516.8642779999991</v>
      </c>
      <c r="M39" s="20">
        <f t="shared" ref="M39:AI39" si="34">+M40+M41+M42+M43</f>
        <v>9440.2958020000005</v>
      </c>
      <c r="N39" s="19">
        <f t="shared" si="34"/>
        <v>8577.3785900000003</v>
      </c>
      <c r="O39" s="20">
        <f t="shared" si="34"/>
        <v>4341.8785929999995</v>
      </c>
      <c r="P39" s="19">
        <f t="shared" si="34"/>
        <v>4028.1454050000002</v>
      </c>
      <c r="Q39" s="20">
        <f t="shared" si="34"/>
        <v>4202.5369389999996</v>
      </c>
      <c r="R39" s="19">
        <f t="shared" si="34"/>
        <v>5410.8082649999997</v>
      </c>
      <c r="S39" s="20">
        <f t="shared" si="34"/>
        <v>4023.5257009999996</v>
      </c>
      <c r="T39" s="19">
        <f t="shared" si="34"/>
        <v>5240.5251079999998</v>
      </c>
      <c r="U39" s="20">
        <f t="shared" si="34"/>
        <v>2786.873388</v>
      </c>
      <c r="V39" s="19">
        <f t="shared" si="34"/>
        <v>4753.3278309999996</v>
      </c>
      <c r="W39" s="20">
        <f t="shared" si="34"/>
        <v>3699.1842080000006</v>
      </c>
      <c r="X39" s="19">
        <f t="shared" si="34"/>
        <v>6332.2835949999999</v>
      </c>
      <c r="Y39" s="20">
        <f t="shared" si="34"/>
        <v>4375.3033749999995</v>
      </c>
      <c r="Z39" s="19">
        <f t="shared" si="34"/>
        <v>5507.3368379999993</v>
      </c>
      <c r="AA39" s="20">
        <f t="shared" si="34"/>
        <v>6192.7290279999997</v>
      </c>
      <c r="AB39" s="19">
        <f t="shared" si="34"/>
        <v>2871.884646</v>
      </c>
      <c r="AC39" s="20">
        <f t="shared" si="34"/>
        <v>2265.1355280000002</v>
      </c>
      <c r="AD39" s="19">
        <f t="shared" si="34"/>
        <v>5030.1942240000008</v>
      </c>
      <c r="AE39" s="20">
        <f t="shared" si="34"/>
        <v>6144.8570670000008</v>
      </c>
      <c r="AF39" s="19">
        <f t="shared" si="34"/>
        <v>7491.7331819999999</v>
      </c>
      <c r="AG39" s="20">
        <f t="shared" si="34"/>
        <v>5301.5073709999997</v>
      </c>
      <c r="AH39" s="19">
        <f t="shared" si="34"/>
        <v>4524.8055199999999</v>
      </c>
      <c r="AI39" s="20">
        <f t="shared" si="34"/>
        <v>3519.3756589999994</v>
      </c>
      <c r="AJ39" s="19">
        <f t="shared" ref="AJ39:AL39" si="35">+AJ40+AJ41+AJ42+AJ43</f>
        <v>3378.2474560000001</v>
      </c>
      <c r="AK39" s="20">
        <f t="shared" si="35"/>
        <v>1692.147187</v>
      </c>
      <c r="AL39" s="19">
        <f t="shared" si="35"/>
        <v>5225.2796639999997</v>
      </c>
      <c r="AM39" s="20">
        <f t="shared" ref="AM39" si="36">+AM40+AM41+AM42+AM43</f>
        <v>2943.5290849999997</v>
      </c>
      <c r="AN39" s="19">
        <f>+AN40+AN41+AN42+AN43</f>
        <v>5401.5699100000002</v>
      </c>
      <c r="AO39" s="20">
        <f>+AO40+AO41+AO42+AO43</f>
        <v>3604.2191279999997</v>
      </c>
      <c r="AP39" s="19">
        <f>+AP40+AP41+AP42+AP43</f>
        <v>4947.8074349999997</v>
      </c>
      <c r="AQ39" s="20">
        <f t="shared" ref="AQ39:AR39" si="37">+AQ40+AQ41+AQ42+AQ43</f>
        <v>2221.6601060000003</v>
      </c>
      <c r="AR39" s="19">
        <f t="shared" si="37"/>
        <v>4238.232481</v>
      </c>
    </row>
    <row r="40" spans="1:44" ht="15" customHeight="1">
      <c r="A40" s="44" t="s">
        <v>29</v>
      </c>
      <c r="B40" s="69">
        <v>0</v>
      </c>
      <c r="C40" s="69">
        <v>0</v>
      </c>
      <c r="D40" s="69">
        <v>1163.469703</v>
      </c>
      <c r="E40" s="24">
        <v>768.35416799999996</v>
      </c>
      <c r="F40" s="69">
        <v>1232.763526</v>
      </c>
      <c r="G40" s="24">
        <v>551.32500000000005</v>
      </c>
      <c r="H40" s="69">
        <v>1203.496766</v>
      </c>
      <c r="I40" s="24">
        <v>1563.0063749999999</v>
      </c>
      <c r="J40" s="69">
        <v>1640.191875</v>
      </c>
      <c r="K40" s="20">
        <v>2180.0186610000001</v>
      </c>
      <c r="L40" s="24">
        <v>1820.008</v>
      </c>
      <c r="M40" s="20">
        <v>3084.6633750000001</v>
      </c>
      <c r="N40" s="19">
        <v>1963.37859</v>
      </c>
      <c r="O40" s="20">
        <v>1710.557069</v>
      </c>
      <c r="P40" s="19">
        <v>1525.0775000000001</v>
      </c>
      <c r="Q40" s="20">
        <v>573.37483499999996</v>
      </c>
      <c r="R40" s="19">
        <v>1690.4749999999999</v>
      </c>
      <c r="S40" s="20">
        <v>1199.1257009999999</v>
      </c>
      <c r="T40" s="19">
        <v>1139.1500000000001</v>
      </c>
      <c r="U40" s="20">
        <v>1041.2516000000001</v>
      </c>
      <c r="V40" s="19">
        <v>1309.415</v>
      </c>
      <c r="W40" s="20">
        <v>1281.508439</v>
      </c>
      <c r="X40" s="19">
        <v>1139.4059999999999</v>
      </c>
      <c r="Y40" s="20">
        <v>1311.9573370000001</v>
      </c>
      <c r="Z40" s="19">
        <v>1139.405</v>
      </c>
      <c r="AA40" s="20">
        <v>2701.4814740000002</v>
      </c>
      <c r="AB40" s="19">
        <v>1249.1400000000001</v>
      </c>
      <c r="AC40" s="20">
        <v>1102.644487</v>
      </c>
      <c r="AD40" s="19">
        <v>2020</v>
      </c>
      <c r="AE40" s="20">
        <v>2005.776922</v>
      </c>
      <c r="AF40" s="19">
        <v>1957.2037499999999</v>
      </c>
      <c r="AG40" s="20">
        <v>2286.6668009999999</v>
      </c>
      <c r="AH40" s="19">
        <v>1029.1400000000001</v>
      </c>
      <c r="AI40" s="20">
        <v>1266.9836909999999</v>
      </c>
      <c r="AJ40" s="19">
        <v>825.39750000000004</v>
      </c>
      <c r="AK40" s="20">
        <v>275.66250000000002</v>
      </c>
      <c r="AL40" s="19">
        <v>849.04049999999995</v>
      </c>
      <c r="AM40" s="20">
        <v>845.82277199999999</v>
      </c>
      <c r="AN40" s="19">
        <v>1410.03</v>
      </c>
      <c r="AO40" s="20">
        <v>833.04737399999999</v>
      </c>
      <c r="AP40" s="19">
        <v>944.68510000000003</v>
      </c>
      <c r="AQ40" s="20">
        <v>882.12000000000012</v>
      </c>
      <c r="AR40" s="19">
        <v>1102.6500000000001</v>
      </c>
    </row>
    <row r="41" spans="1:44" ht="15" customHeight="1">
      <c r="A41" s="44" t="s">
        <v>30</v>
      </c>
      <c r="B41" s="69">
        <v>671.81183299999998</v>
      </c>
      <c r="C41" s="69">
        <v>1017.419995</v>
      </c>
      <c r="D41" s="69">
        <v>1043.652032</v>
      </c>
      <c r="E41" s="24">
        <v>963.65320199999996</v>
      </c>
      <c r="F41" s="69">
        <v>308.42330199999998</v>
      </c>
      <c r="G41" s="24">
        <v>750.08522800000003</v>
      </c>
      <c r="H41" s="69">
        <v>405.25985700000001</v>
      </c>
      <c r="I41" s="24">
        <v>289.56306899999998</v>
      </c>
      <c r="J41" s="69">
        <v>216.85848999999999</v>
      </c>
      <c r="K41" s="20">
        <v>317.28896400000002</v>
      </c>
      <c r="L41" s="24">
        <v>195.83</v>
      </c>
      <c r="M41" s="20">
        <v>337.87134600000002</v>
      </c>
      <c r="N41" s="19">
        <v>370.83934599999998</v>
      </c>
      <c r="O41" s="20">
        <v>388.96477700000003</v>
      </c>
      <c r="P41" s="19">
        <v>337.87134600000002</v>
      </c>
      <c r="Q41" s="20">
        <v>230.39097100000001</v>
      </c>
      <c r="R41" s="19">
        <v>209.827775</v>
      </c>
      <c r="S41" s="20">
        <v>328.7</v>
      </c>
      <c r="T41" s="19">
        <v>224.26499999999999</v>
      </c>
      <c r="U41" s="20">
        <v>17.370685000000002</v>
      </c>
      <c r="V41" s="19">
        <v>53</v>
      </c>
      <c r="W41" s="20">
        <v>0</v>
      </c>
      <c r="X41" s="19">
        <v>310</v>
      </c>
      <c r="Y41" s="20">
        <v>59.694691999999996</v>
      </c>
      <c r="Z41" s="19">
        <v>299.088842</v>
      </c>
      <c r="AA41" s="20">
        <v>283.17319900000001</v>
      </c>
      <c r="AB41" s="19">
        <v>453.01404700000001</v>
      </c>
      <c r="AC41" s="20">
        <v>153.746296</v>
      </c>
      <c r="AD41" s="19">
        <v>158.08237399999999</v>
      </c>
      <c r="AE41" s="20">
        <v>231.075243</v>
      </c>
      <c r="AF41" s="19">
        <v>304.14888500000001</v>
      </c>
      <c r="AG41" s="20">
        <v>106.206146</v>
      </c>
      <c r="AH41" s="19">
        <v>321.06400100000002</v>
      </c>
      <c r="AI41" s="20">
        <v>97.847513000000006</v>
      </c>
      <c r="AJ41" s="19">
        <v>300.26148799999999</v>
      </c>
      <c r="AK41" s="20">
        <v>128.263305</v>
      </c>
      <c r="AL41" s="19">
        <v>98.480817999999999</v>
      </c>
      <c r="AM41" s="20">
        <v>102.95038700000001</v>
      </c>
      <c r="AN41" s="19">
        <v>214.49314000000001</v>
      </c>
      <c r="AO41" s="20">
        <v>135.50437500000001</v>
      </c>
      <c r="AP41" s="19">
        <v>42.8</v>
      </c>
      <c r="AQ41" s="20">
        <v>81.300189000000003</v>
      </c>
      <c r="AR41" s="19">
        <v>37.5</v>
      </c>
    </row>
    <row r="42" spans="1:44" ht="15" customHeight="1">
      <c r="A42" s="44" t="s">
        <v>31</v>
      </c>
      <c r="B42" s="69">
        <v>3259.4802140000002</v>
      </c>
      <c r="C42" s="69">
        <v>2535.9900160000002</v>
      </c>
      <c r="D42" s="69">
        <v>4112.0361510000002</v>
      </c>
      <c r="E42" s="24">
        <v>3124.0384089999998</v>
      </c>
      <c r="F42" s="69">
        <v>5819.2177460000003</v>
      </c>
      <c r="G42" s="24">
        <v>5137.7664990000003</v>
      </c>
      <c r="H42" s="69">
        <v>4681.7881100000004</v>
      </c>
      <c r="I42" s="24">
        <v>3459.6986729999999</v>
      </c>
      <c r="J42" s="69">
        <v>3884.4246849999995</v>
      </c>
      <c r="K42" s="20">
        <v>5038.7929260000001</v>
      </c>
      <c r="L42" s="24">
        <v>6501.0262779999994</v>
      </c>
      <c r="M42" s="20">
        <v>6017.7610809999996</v>
      </c>
      <c r="N42" s="19">
        <v>6243.1606540000002</v>
      </c>
      <c r="O42" s="20">
        <v>2242.3567469999998</v>
      </c>
      <c r="P42" s="19">
        <v>2165.196559</v>
      </c>
      <c r="Q42" s="20">
        <v>3368.4609169999999</v>
      </c>
      <c r="R42" s="19">
        <v>3510.50549</v>
      </c>
      <c r="S42" s="20">
        <v>2488.1999999999998</v>
      </c>
      <c r="T42" s="19">
        <v>3877.1101079999994</v>
      </c>
      <c r="U42" s="20">
        <v>1728.2511030000001</v>
      </c>
      <c r="V42" s="19">
        <v>3390.9128309999996</v>
      </c>
      <c r="W42" s="20">
        <v>2400.4190120000003</v>
      </c>
      <c r="X42" s="19">
        <v>4882.8775949999999</v>
      </c>
      <c r="Y42" s="20">
        <v>2991.0061349999996</v>
      </c>
      <c r="Z42" s="19">
        <v>3729.506903</v>
      </c>
      <c r="AA42" s="20">
        <v>3196.1543550000001</v>
      </c>
      <c r="AB42" s="19">
        <v>1169.730599</v>
      </c>
      <c r="AC42" s="20">
        <v>1003.702745</v>
      </c>
      <c r="AD42" s="19">
        <v>2852.1118500000002</v>
      </c>
      <c r="AE42" s="20">
        <v>3904.4240200000004</v>
      </c>
      <c r="AF42" s="19">
        <v>5230.3805469999998</v>
      </c>
      <c r="AG42" s="20">
        <v>2906.9698349999999</v>
      </c>
      <c r="AH42" s="19">
        <v>3174.6015189999998</v>
      </c>
      <c r="AI42" s="20">
        <v>2146.2585389999999</v>
      </c>
      <c r="AJ42" s="19">
        <v>2252.5884679999999</v>
      </c>
      <c r="AK42" s="20">
        <v>1249.355215</v>
      </c>
      <c r="AL42" s="19">
        <v>4277.7583459999996</v>
      </c>
      <c r="AM42" s="20">
        <v>1994.0344749999999</v>
      </c>
      <c r="AN42" s="19">
        <v>3777.0467699999999</v>
      </c>
      <c r="AO42" s="20">
        <f>1678.667379+957</f>
        <v>2635.667379</v>
      </c>
      <c r="AP42" s="19">
        <v>3960.3223349999998</v>
      </c>
      <c r="AQ42" s="20">
        <v>1250.3036030000001</v>
      </c>
      <c r="AR42" s="19">
        <v>3098.0824809999999</v>
      </c>
    </row>
    <row r="43" spans="1:44" s="3" customFormat="1" ht="15" customHeight="1">
      <c r="A43" s="44" t="s">
        <v>32</v>
      </c>
      <c r="B43" s="74">
        <v>0</v>
      </c>
      <c r="C43" s="74">
        <v>10.897</v>
      </c>
      <c r="D43" s="76">
        <v>0</v>
      </c>
      <c r="E43" s="17">
        <v>39.978312000000003</v>
      </c>
      <c r="F43" s="76">
        <v>0</v>
      </c>
      <c r="G43" s="17">
        <v>170.73405299999999</v>
      </c>
      <c r="H43" s="74">
        <v>109.3</v>
      </c>
      <c r="I43" s="26">
        <v>52</v>
      </c>
      <c r="J43" s="74">
        <v>494.27864699999998</v>
      </c>
      <c r="K43" s="27">
        <v>0</v>
      </c>
      <c r="L43" s="26">
        <v>0</v>
      </c>
      <c r="M43" s="20">
        <v>0</v>
      </c>
      <c r="N43" s="28">
        <v>0</v>
      </c>
      <c r="O43" s="20">
        <v>0</v>
      </c>
      <c r="P43" s="19">
        <v>0</v>
      </c>
      <c r="Q43" s="20">
        <v>30.310216</v>
      </c>
      <c r="R43" s="19">
        <v>0</v>
      </c>
      <c r="S43" s="20">
        <v>7.5</v>
      </c>
      <c r="T43" s="19">
        <v>0</v>
      </c>
      <c r="U43" s="20">
        <v>0</v>
      </c>
      <c r="V43" s="19">
        <v>0</v>
      </c>
      <c r="W43" s="20">
        <v>17.256757</v>
      </c>
      <c r="X43" s="19">
        <v>0</v>
      </c>
      <c r="Y43" s="20">
        <v>12.645211000000002</v>
      </c>
      <c r="Z43" s="19">
        <v>339.33609300000001</v>
      </c>
      <c r="AA43" s="20">
        <v>11.92</v>
      </c>
      <c r="AB43" s="19">
        <v>0</v>
      </c>
      <c r="AC43" s="20">
        <v>5.0419999999999998</v>
      </c>
      <c r="AD43" s="19">
        <v>0</v>
      </c>
      <c r="AE43" s="20">
        <v>3.5808819999999999</v>
      </c>
      <c r="AF43" s="19">
        <v>0</v>
      </c>
      <c r="AG43" s="20">
        <v>1.6645890000000001</v>
      </c>
      <c r="AH43" s="19">
        <v>0</v>
      </c>
      <c r="AI43" s="20">
        <v>8.2859160000000003</v>
      </c>
      <c r="AJ43" s="19">
        <v>0</v>
      </c>
      <c r="AK43" s="20">
        <v>38.866166999999997</v>
      </c>
      <c r="AL43" s="19">
        <v>0</v>
      </c>
      <c r="AM43" s="20">
        <v>0.72145099999999995</v>
      </c>
      <c r="AN43" s="19">
        <v>0</v>
      </c>
      <c r="AO43" s="20">
        <v>0</v>
      </c>
      <c r="AP43" s="19">
        <v>0</v>
      </c>
      <c r="AQ43" s="20">
        <v>7.9363140000000385</v>
      </c>
      <c r="AR43" s="19">
        <v>0</v>
      </c>
    </row>
    <row r="44" spans="1:44" ht="15" customHeight="1">
      <c r="A44" s="39" t="s">
        <v>33</v>
      </c>
      <c r="B44" s="76">
        <v>0</v>
      </c>
      <c r="C44" s="76">
        <v>0</v>
      </c>
      <c r="D44" s="76">
        <v>0</v>
      </c>
      <c r="E44" s="26">
        <v>0</v>
      </c>
      <c r="F44" s="76">
        <v>0</v>
      </c>
      <c r="G44" s="26">
        <v>0</v>
      </c>
      <c r="H44" s="76">
        <v>0</v>
      </c>
      <c r="I44" s="26">
        <v>0</v>
      </c>
      <c r="J44" s="76">
        <v>0</v>
      </c>
      <c r="K44" s="27">
        <v>0</v>
      </c>
      <c r="L44" s="26">
        <v>0</v>
      </c>
      <c r="M44" s="20">
        <v>0</v>
      </c>
      <c r="N44" s="19">
        <v>0</v>
      </c>
      <c r="O44" s="20">
        <v>0</v>
      </c>
      <c r="P44" s="19">
        <v>0</v>
      </c>
      <c r="Q44" s="20">
        <v>0</v>
      </c>
      <c r="R44" s="19">
        <v>0</v>
      </c>
      <c r="S44" s="20">
        <v>0</v>
      </c>
      <c r="T44" s="19">
        <v>0</v>
      </c>
      <c r="U44" s="20">
        <v>0</v>
      </c>
      <c r="V44" s="19">
        <v>0</v>
      </c>
      <c r="W44" s="20">
        <v>62.125095999999999</v>
      </c>
      <c r="X44" s="19">
        <v>0</v>
      </c>
      <c r="Y44" s="20">
        <v>38.028933000000002</v>
      </c>
      <c r="Z44" s="19">
        <v>0</v>
      </c>
      <c r="AA44" s="20">
        <v>78.390020000000007</v>
      </c>
      <c r="AB44" s="19">
        <v>52.986386000000003</v>
      </c>
      <c r="AC44" s="20">
        <v>39.230708999999997</v>
      </c>
      <c r="AD44" s="19">
        <v>0</v>
      </c>
      <c r="AE44" s="20">
        <v>131.31111100000001</v>
      </c>
      <c r="AF44" s="19">
        <v>603.82294100000001</v>
      </c>
      <c r="AG44" s="20">
        <v>122.070572</v>
      </c>
      <c r="AH44" s="19">
        <v>217.91378900000001</v>
      </c>
      <c r="AI44" s="20">
        <v>490.55857600000002</v>
      </c>
      <c r="AJ44" s="19">
        <v>79.954183999999998</v>
      </c>
      <c r="AK44" s="20">
        <v>523.56902500000001</v>
      </c>
      <c r="AL44" s="19">
        <v>301.88758000000001</v>
      </c>
      <c r="AM44" s="20">
        <v>358.280351</v>
      </c>
      <c r="AN44" s="19">
        <v>521.27592600000003</v>
      </c>
      <c r="AO44" s="20">
        <v>354.81540799999999</v>
      </c>
      <c r="AP44" s="19">
        <v>504.69530400000002</v>
      </c>
      <c r="AQ44" s="20">
        <v>483.93908800000003</v>
      </c>
      <c r="AR44" s="19">
        <v>725.980953</v>
      </c>
    </row>
    <row r="45" spans="1:44" ht="15" customHeight="1">
      <c r="A45" s="39" t="s">
        <v>34</v>
      </c>
      <c r="B45" s="76">
        <v>0</v>
      </c>
      <c r="C45" s="76">
        <v>0</v>
      </c>
      <c r="D45" s="76">
        <v>0</v>
      </c>
      <c r="E45" s="26">
        <v>0</v>
      </c>
      <c r="F45" s="76">
        <v>0</v>
      </c>
      <c r="G45" s="26">
        <v>0</v>
      </c>
      <c r="H45" s="76">
        <v>0</v>
      </c>
      <c r="I45" s="26">
        <v>0</v>
      </c>
      <c r="J45" s="76">
        <v>0</v>
      </c>
      <c r="K45" s="27">
        <v>0</v>
      </c>
      <c r="L45" s="26">
        <v>0</v>
      </c>
      <c r="M45" s="20">
        <v>0</v>
      </c>
      <c r="N45" s="19">
        <v>0</v>
      </c>
      <c r="O45" s="20">
        <v>0</v>
      </c>
      <c r="P45" s="19">
        <v>0</v>
      </c>
      <c r="Q45" s="20">
        <v>0</v>
      </c>
      <c r="R45" s="19">
        <v>0</v>
      </c>
      <c r="S45" s="20">
        <v>0</v>
      </c>
      <c r="T45" s="19">
        <v>35.746169999999999</v>
      </c>
      <c r="U45" s="20">
        <v>0</v>
      </c>
      <c r="V45" s="19">
        <v>0</v>
      </c>
      <c r="W45" s="20">
        <v>197.065584</v>
      </c>
      <c r="X45" s="19">
        <v>0</v>
      </c>
      <c r="Y45" s="20">
        <v>93.866861</v>
      </c>
      <c r="Z45" s="19">
        <v>0</v>
      </c>
      <c r="AA45" s="20">
        <v>118.219976</v>
      </c>
      <c r="AB45" s="19">
        <v>490.14099399999998</v>
      </c>
      <c r="AC45" s="20">
        <v>263.046603</v>
      </c>
      <c r="AD45" s="19">
        <v>448.643034</v>
      </c>
      <c r="AE45" s="20">
        <v>348.69381099999998</v>
      </c>
      <c r="AF45" s="19">
        <v>463.91407299999997</v>
      </c>
      <c r="AG45" s="20">
        <v>421.51014900000001</v>
      </c>
      <c r="AH45" s="19">
        <v>507.65620000000001</v>
      </c>
      <c r="AI45" s="20">
        <v>432.52767899999998</v>
      </c>
      <c r="AJ45" s="19">
        <v>523.41542100000004</v>
      </c>
      <c r="AK45" s="20">
        <v>414.37193400000001</v>
      </c>
      <c r="AL45" s="19">
        <v>481.444119</v>
      </c>
      <c r="AM45" s="20">
        <v>493.47603199999998</v>
      </c>
      <c r="AN45" s="19">
        <v>486.87127500000003</v>
      </c>
      <c r="AO45" s="20">
        <v>365.19766700000002</v>
      </c>
      <c r="AP45" s="19">
        <v>491.81376999999998</v>
      </c>
      <c r="AQ45" s="20">
        <v>385.03949899999998</v>
      </c>
      <c r="AR45" s="19">
        <v>831.00903700000003</v>
      </c>
    </row>
    <row r="46" spans="1:44" s="11" customFormat="1" ht="15" customHeight="1">
      <c r="A46" s="35" t="s">
        <v>35</v>
      </c>
      <c r="B46" s="70">
        <f t="shared" ref="B46:K46" si="38">+B47+B48+B49+B50+B51</f>
        <v>1441.1349879999998</v>
      </c>
      <c r="C46" s="70">
        <f t="shared" si="38"/>
        <v>1722.556394</v>
      </c>
      <c r="D46" s="70">
        <f t="shared" si="38"/>
        <v>1739.9561392000003</v>
      </c>
      <c r="E46" s="8">
        <f t="shared" si="38"/>
        <v>1649.9676227999998</v>
      </c>
      <c r="F46" s="70">
        <f t="shared" si="38"/>
        <v>1629.5499196000005</v>
      </c>
      <c r="G46" s="8">
        <f t="shared" si="38"/>
        <v>2484.1065248899999</v>
      </c>
      <c r="H46" s="70">
        <f t="shared" si="38"/>
        <v>2558.39846979</v>
      </c>
      <c r="I46" s="8">
        <f t="shared" si="38"/>
        <v>2739.5105560000006</v>
      </c>
      <c r="J46" s="70">
        <f t="shared" si="38"/>
        <v>2968.7229830000001</v>
      </c>
      <c r="K46" s="9">
        <f t="shared" si="38"/>
        <v>4409.3774730000005</v>
      </c>
      <c r="L46" s="8">
        <f>+L47+L48+L49+L50+L51</f>
        <v>5284.5429269999995</v>
      </c>
      <c r="M46" s="9">
        <f t="shared" ref="M46:AH46" si="39">+M47+M48+M49+M50+M51</f>
        <v>3955.6278720475011</v>
      </c>
      <c r="N46" s="10">
        <f t="shared" si="39"/>
        <v>5482.6732792299999</v>
      </c>
      <c r="O46" s="9">
        <f t="shared" si="39"/>
        <v>3956.1156199999996</v>
      </c>
      <c r="P46" s="10">
        <f t="shared" si="39"/>
        <v>4604.3937029999997</v>
      </c>
      <c r="Q46" s="9">
        <f t="shared" si="39"/>
        <v>4871.5754040000002</v>
      </c>
      <c r="R46" s="10">
        <f t="shared" si="39"/>
        <v>5667.4217950000002</v>
      </c>
      <c r="S46" s="9">
        <f t="shared" si="39"/>
        <v>5550.1651399999992</v>
      </c>
      <c r="T46" s="10">
        <f t="shared" si="39"/>
        <v>6637.0448300000007</v>
      </c>
      <c r="U46" s="9">
        <f t="shared" si="39"/>
        <v>5424.2314500000011</v>
      </c>
      <c r="V46" s="10">
        <f t="shared" si="39"/>
        <v>6810.5658320000002</v>
      </c>
      <c r="W46" s="9">
        <f t="shared" si="39"/>
        <v>8157.1396883999996</v>
      </c>
      <c r="X46" s="10">
        <f t="shared" si="39"/>
        <v>8877.2646679999998</v>
      </c>
      <c r="Y46" s="9">
        <f t="shared" si="39"/>
        <v>7269.6706409999997</v>
      </c>
      <c r="Z46" s="10">
        <f t="shared" si="39"/>
        <v>7563.7349460000005</v>
      </c>
      <c r="AA46" s="9">
        <f t="shared" si="39"/>
        <v>7212.7045360000002</v>
      </c>
      <c r="AB46" s="10">
        <f t="shared" si="39"/>
        <v>8752.6365930000011</v>
      </c>
      <c r="AC46" s="9">
        <f t="shared" si="39"/>
        <v>8102.4227499999997</v>
      </c>
      <c r="AD46" s="10">
        <f t="shared" si="39"/>
        <v>13664.888940000001</v>
      </c>
      <c r="AE46" s="9">
        <f t="shared" si="39"/>
        <v>9889.1011049999997</v>
      </c>
      <c r="AF46" s="10">
        <f t="shared" si="39"/>
        <v>11287.666043999998</v>
      </c>
      <c r="AG46" s="9">
        <f t="shared" si="39"/>
        <v>5803.5871570000008</v>
      </c>
      <c r="AH46" s="10">
        <f t="shared" si="39"/>
        <v>12303.831869000001</v>
      </c>
      <c r="AI46" s="9">
        <f t="shared" ref="AI46:AR46" si="40">+AI47+AI48+AI49+AI50+AI51</f>
        <v>6365.1341709999997</v>
      </c>
      <c r="AJ46" s="10">
        <f t="shared" si="40"/>
        <v>12960.221099</v>
      </c>
      <c r="AK46" s="9">
        <f t="shared" si="40"/>
        <v>7412.5393910000003</v>
      </c>
      <c r="AL46" s="10">
        <f t="shared" si="40"/>
        <v>13807.926062000002</v>
      </c>
      <c r="AM46" s="9">
        <f t="shared" si="40"/>
        <v>12389.728756</v>
      </c>
      <c r="AN46" s="10">
        <f t="shared" si="40"/>
        <v>15303.104911</v>
      </c>
      <c r="AO46" s="9">
        <f t="shared" si="40"/>
        <v>9078.7343960000017</v>
      </c>
      <c r="AP46" s="10">
        <f t="shared" si="40"/>
        <v>26266.578282999995</v>
      </c>
      <c r="AQ46" s="9">
        <f t="shared" si="40"/>
        <v>20133.795192000001</v>
      </c>
      <c r="AR46" s="9">
        <f t="shared" si="40"/>
        <v>19920.177231000001</v>
      </c>
    </row>
    <row r="47" spans="1:44" ht="15" customHeight="1">
      <c r="A47" s="39" t="s">
        <v>36</v>
      </c>
      <c r="B47" s="69">
        <v>364.40899999999999</v>
      </c>
      <c r="C47" s="69">
        <v>673.40153999999995</v>
      </c>
      <c r="D47" s="69">
        <v>741.25690499999996</v>
      </c>
      <c r="E47" s="24">
        <v>385.19432</v>
      </c>
      <c r="F47" s="69">
        <v>422.18043699999998</v>
      </c>
      <c r="G47" s="24">
        <v>95.375793999999999</v>
      </c>
      <c r="H47" s="69">
        <v>223.13510600000001</v>
      </c>
      <c r="I47" s="24">
        <v>549.51989700000001</v>
      </c>
      <c r="J47" s="69">
        <v>604.16378199999997</v>
      </c>
      <c r="K47" s="20">
        <v>904.47603800000002</v>
      </c>
      <c r="L47" s="24">
        <v>942.18325400000003</v>
      </c>
      <c r="M47" s="20">
        <v>315.61146400000001</v>
      </c>
      <c r="N47" s="19">
        <v>833.5934093300001</v>
      </c>
      <c r="O47" s="18">
        <v>338.95154100000002</v>
      </c>
      <c r="P47" s="19">
        <v>865.16367200000002</v>
      </c>
      <c r="Q47" s="20">
        <v>383.89061900000002</v>
      </c>
      <c r="R47" s="19">
        <v>693.72785399999998</v>
      </c>
      <c r="S47" s="20">
        <v>476.13644399999998</v>
      </c>
      <c r="T47" s="19">
        <v>1423.2605699999999</v>
      </c>
      <c r="U47" s="20">
        <v>209.195796</v>
      </c>
      <c r="V47" s="19">
        <v>1154.425933</v>
      </c>
      <c r="W47" s="20">
        <v>1021.8168304</v>
      </c>
      <c r="X47" s="19">
        <v>2541.861531</v>
      </c>
      <c r="Y47" s="20">
        <v>1082.6820889999999</v>
      </c>
      <c r="Z47" s="19">
        <v>957.34020999999996</v>
      </c>
      <c r="AA47" s="20">
        <v>976.04170199999999</v>
      </c>
      <c r="AB47" s="19">
        <v>1622.2472250000001</v>
      </c>
      <c r="AC47" s="20">
        <v>1792.669911</v>
      </c>
      <c r="AD47" s="19">
        <v>4487.8020379999998</v>
      </c>
      <c r="AE47" s="20">
        <v>2631.5506070000001</v>
      </c>
      <c r="AF47" s="19">
        <v>3502.4184329999998</v>
      </c>
      <c r="AG47" s="20">
        <v>1134.6029140000001</v>
      </c>
      <c r="AH47" s="19">
        <v>4922.0362809999997</v>
      </c>
      <c r="AI47" s="20">
        <v>1218.957165</v>
      </c>
      <c r="AJ47" s="19">
        <v>5443.7906970000004</v>
      </c>
      <c r="AK47" s="20">
        <v>342.86096300000003</v>
      </c>
      <c r="AL47" s="19">
        <v>5562.0814319999999</v>
      </c>
      <c r="AM47" s="20">
        <v>5036.3449280000004</v>
      </c>
      <c r="AN47" s="19">
        <v>4618.6841700000004</v>
      </c>
      <c r="AO47" s="20">
        <v>1308.081486</v>
      </c>
      <c r="AP47" s="19">
        <v>13824.699619999999</v>
      </c>
      <c r="AQ47" s="20">
        <v>12170.996707</v>
      </c>
      <c r="AR47" s="20">
        <v>5104.9288859999997</v>
      </c>
    </row>
    <row r="48" spans="1:44" ht="15" customHeight="1">
      <c r="A48" s="39" t="s">
        <v>37</v>
      </c>
      <c r="B48" s="69">
        <v>591.69299999999998</v>
      </c>
      <c r="C48" s="69">
        <v>474.60700000000122</v>
      </c>
      <c r="D48" s="69">
        <v>509.55893199999963</v>
      </c>
      <c r="E48" s="24">
        <v>899.86028099999976</v>
      </c>
      <c r="F48" s="69">
        <v>745.02561200000002</v>
      </c>
      <c r="G48" s="24">
        <v>1688.048804</v>
      </c>
      <c r="H48" s="69">
        <v>1309.918375</v>
      </c>
      <c r="I48" s="24">
        <v>1810.6545510000001</v>
      </c>
      <c r="J48" s="69">
        <v>1839.9786810000001</v>
      </c>
      <c r="K48" s="20">
        <v>3063.3607830000001</v>
      </c>
      <c r="L48" s="24">
        <v>3066.7498820000001</v>
      </c>
      <c r="M48" s="20">
        <v>3076.9802140000002</v>
      </c>
      <c r="N48" s="19">
        <v>3591.8289129999998</v>
      </c>
      <c r="O48" s="18">
        <v>3142.789495</v>
      </c>
      <c r="P48" s="19">
        <v>2984.5979870000001</v>
      </c>
      <c r="Q48" s="20">
        <v>3873.8965400000002</v>
      </c>
      <c r="R48" s="19">
        <v>4259.8016729999999</v>
      </c>
      <c r="S48" s="20">
        <v>3896.724037</v>
      </c>
      <c r="T48" s="19">
        <v>4130.69902</v>
      </c>
      <c r="U48" s="20">
        <v>4009.6782480000002</v>
      </c>
      <c r="V48" s="19">
        <v>4337.8704310000003</v>
      </c>
      <c r="W48" s="20">
        <v>4651.8378679999996</v>
      </c>
      <c r="X48" s="19">
        <v>4703.6933900000004</v>
      </c>
      <c r="Y48" s="20">
        <v>5041.5643819999996</v>
      </c>
      <c r="Z48" s="19">
        <v>5123.9875030000003</v>
      </c>
      <c r="AA48" s="20">
        <v>5189.2123979999997</v>
      </c>
      <c r="AB48" s="19">
        <v>5803.4402499999997</v>
      </c>
      <c r="AC48" s="20">
        <v>5509.42515</v>
      </c>
      <c r="AD48" s="19">
        <v>7895.8809490000003</v>
      </c>
      <c r="AE48" s="20">
        <v>5987.0225209999999</v>
      </c>
      <c r="AF48" s="19">
        <v>6366.0763079999997</v>
      </c>
      <c r="AG48" s="20">
        <v>3718.9109400000002</v>
      </c>
      <c r="AH48" s="19">
        <v>6075.2987309999999</v>
      </c>
      <c r="AI48" s="20">
        <v>4325.5105100000001</v>
      </c>
      <c r="AJ48" s="19">
        <v>5957.4603699999998</v>
      </c>
      <c r="AK48" s="20">
        <v>5274.8656449999999</v>
      </c>
      <c r="AL48" s="19">
        <v>6715.9556339999999</v>
      </c>
      <c r="AM48" s="20">
        <v>6054.9235849999995</v>
      </c>
      <c r="AN48" s="19">
        <v>8258.0944220000001</v>
      </c>
      <c r="AO48" s="20">
        <v>6346.0856400000002</v>
      </c>
      <c r="AP48" s="19">
        <v>8558.2113530000006</v>
      </c>
      <c r="AQ48" s="20">
        <v>6609.5191699999996</v>
      </c>
      <c r="AR48" s="20">
        <v>8973.8258860000005</v>
      </c>
    </row>
    <row r="49" spans="1:44" ht="15" customHeight="1">
      <c r="A49" s="39" t="s">
        <v>38</v>
      </c>
      <c r="B49" s="69">
        <v>53.64</v>
      </c>
      <c r="C49" s="69">
        <v>66.832668999999996</v>
      </c>
      <c r="D49" s="69">
        <v>82.975100999999995</v>
      </c>
      <c r="E49" s="24">
        <v>111.965546</v>
      </c>
      <c r="F49" s="69">
        <v>140.968075</v>
      </c>
      <c r="G49" s="24">
        <v>168.80477099999999</v>
      </c>
      <c r="H49" s="69">
        <v>156.90550000000002</v>
      </c>
      <c r="I49" s="24">
        <v>235.74352200000001</v>
      </c>
      <c r="J49" s="69">
        <v>309.38722300000001</v>
      </c>
      <c r="K49" s="20">
        <v>270.25403499999999</v>
      </c>
      <c r="L49" s="24">
        <v>329.42857299999997</v>
      </c>
      <c r="M49" s="20">
        <v>376.16510700000003</v>
      </c>
      <c r="N49" s="19">
        <v>365.38336099999998</v>
      </c>
      <c r="O49" s="18">
        <v>279.99943000000002</v>
      </c>
      <c r="P49" s="19">
        <v>264.849333</v>
      </c>
      <c r="Q49" s="20">
        <v>332.44341600000001</v>
      </c>
      <c r="R49" s="19">
        <v>695.44136700000001</v>
      </c>
      <c r="S49" s="20">
        <v>510.92143199999998</v>
      </c>
      <c r="T49" s="19">
        <v>712.86115500000005</v>
      </c>
      <c r="U49" s="20">
        <v>706.20584499999995</v>
      </c>
      <c r="V49" s="19">
        <v>771.61830199999997</v>
      </c>
      <c r="W49" s="20">
        <v>404.210309</v>
      </c>
      <c r="X49" s="19">
        <v>763.39705000000004</v>
      </c>
      <c r="Y49" s="20">
        <v>678.77669400000002</v>
      </c>
      <c r="Z49" s="19">
        <v>794.99091599999997</v>
      </c>
      <c r="AA49" s="20">
        <v>497.70138500000002</v>
      </c>
      <c r="AB49" s="19">
        <v>454.72829899999999</v>
      </c>
      <c r="AC49" s="20">
        <v>369.01623499999999</v>
      </c>
      <c r="AD49" s="19">
        <v>296.84434099999999</v>
      </c>
      <c r="AE49" s="20">
        <v>432.92700600000001</v>
      </c>
      <c r="AF49" s="19">
        <v>298.53928200000001</v>
      </c>
      <c r="AG49" s="20">
        <v>220.44843700000001</v>
      </c>
      <c r="AH49" s="19">
        <v>211.751623</v>
      </c>
      <c r="AI49" s="20">
        <v>187.39596700000001</v>
      </c>
      <c r="AJ49" s="19">
        <v>341.63196299999998</v>
      </c>
      <c r="AK49" s="20">
        <v>295.57586600000002</v>
      </c>
      <c r="AL49" s="19">
        <v>361.05608999999998</v>
      </c>
      <c r="AM49" s="20">
        <v>422.91466700000001</v>
      </c>
      <c r="AN49" s="19">
        <v>1012.656111</v>
      </c>
      <c r="AO49" s="20">
        <v>491.43273199999999</v>
      </c>
      <c r="AP49" s="19">
        <v>818.65464399999996</v>
      </c>
      <c r="AQ49" s="20">
        <v>606.81839300000001</v>
      </c>
      <c r="AR49" s="20">
        <v>815.33508300000005</v>
      </c>
    </row>
    <row r="50" spans="1:44" ht="15" customHeight="1">
      <c r="A50" s="39" t="s">
        <v>39</v>
      </c>
      <c r="B50" s="69">
        <v>413.41798799999992</v>
      </c>
      <c r="C50" s="69">
        <v>472.04563199999905</v>
      </c>
      <c r="D50" s="69">
        <v>374.93139520000074</v>
      </c>
      <c r="E50" s="20">
        <v>155.03815380000006</v>
      </c>
      <c r="F50" s="69">
        <v>11.247878999999999</v>
      </c>
      <c r="G50" s="24">
        <v>150.14971299999999</v>
      </c>
      <c r="H50" s="69">
        <v>90.683497000000003</v>
      </c>
      <c r="I50" s="24">
        <v>53.560895000000002</v>
      </c>
      <c r="J50" s="69">
        <v>44.377158000000001</v>
      </c>
      <c r="K50" s="20">
        <v>58.307273000000002</v>
      </c>
      <c r="L50" s="24">
        <v>176.184213</v>
      </c>
      <c r="M50" s="20">
        <v>40.941318000000003</v>
      </c>
      <c r="N50" s="19">
        <v>42.988383899999995</v>
      </c>
      <c r="O50" s="18">
        <v>84.915442999999996</v>
      </c>
      <c r="P50" s="19">
        <v>444.64490799999999</v>
      </c>
      <c r="Q50" s="20">
        <v>195.200898</v>
      </c>
      <c r="R50" s="19">
        <v>18.450901000000002</v>
      </c>
      <c r="S50" s="20">
        <v>31.857778</v>
      </c>
      <c r="T50" s="19">
        <v>317.46408500000001</v>
      </c>
      <c r="U50" s="20">
        <v>128.12868399999999</v>
      </c>
      <c r="V50" s="19">
        <v>279.49266599999999</v>
      </c>
      <c r="W50" s="20">
        <v>36.022696000000003</v>
      </c>
      <c r="X50" s="19">
        <v>264.78069099999999</v>
      </c>
      <c r="Y50" s="20">
        <v>34.882404999999999</v>
      </c>
      <c r="Z50" s="19">
        <v>269.71187900000001</v>
      </c>
      <c r="AA50" s="20">
        <v>28.263078</v>
      </c>
      <c r="AB50" s="19">
        <v>481.34200900000002</v>
      </c>
      <c r="AC50" s="20">
        <v>23.971506000000002</v>
      </c>
      <c r="AD50" s="19">
        <v>329.56825900000001</v>
      </c>
      <c r="AE50" s="20">
        <v>242.401624</v>
      </c>
      <c r="AF50" s="19">
        <v>425.37561299999999</v>
      </c>
      <c r="AG50" s="20">
        <v>191.52997099999999</v>
      </c>
      <c r="AH50" s="19">
        <v>314.08827200000002</v>
      </c>
      <c r="AI50" s="20">
        <v>230.38331400000001</v>
      </c>
      <c r="AJ50" s="19">
        <v>337.26316200000002</v>
      </c>
      <c r="AK50" s="20">
        <v>358.74370399999998</v>
      </c>
      <c r="AL50" s="19">
        <v>390.72425900000002</v>
      </c>
      <c r="AM50" s="20">
        <v>545.48902699999996</v>
      </c>
      <c r="AN50" s="19">
        <v>455.80578300000002</v>
      </c>
      <c r="AO50" s="20">
        <v>537.33595800000001</v>
      </c>
      <c r="AP50" s="19">
        <v>854.63448800000003</v>
      </c>
      <c r="AQ50" s="20">
        <v>259.729938</v>
      </c>
      <c r="AR50" s="20">
        <v>768.53915300000006</v>
      </c>
    </row>
    <row r="51" spans="1:44" ht="15" customHeight="1">
      <c r="A51" s="39" t="s">
        <v>40</v>
      </c>
      <c r="B51" s="69">
        <v>17.975000000000001</v>
      </c>
      <c r="C51" s="69">
        <v>35.669553000000001</v>
      </c>
      <c r="D51" s="69">
        <v>31.233806000000001</v>
      </c>
      <c r="E51" s="20">
        <v>97.909322000000003</v>
      </c>
      <c r="F51" s="69">
        <v>310.12791660000067</v>
      </c>
      <c r="G51" s="24">
        <v>381.72744288999996</v>
      </c>
      <c r="H51" s="69">
        <v>777.75599178999994</v>
      </c>
      <c r="I51" s="24">
        <v>90.031690999999995</v>
      </c>
      <c r="J51" s="69">
        <v>170.81613899999999</v>
      </c>
      <c r="K51" s="20">
        <v>112.979344</v>
      </c>
      <c r="L51" s="24">
        <v>769.99700499999994</v>
      </c>
      <c r="M51" s="20">
        <v>145.92976904750043</v>
      </c>
      <c r="N51" s="19">
        <v>648.87921200000005</v>
      </c>
      <c r="O51" s="18">
        <v>109.459711</v>
      </c>
      <c r="P51" s="19">
        <v>45.137802999999998</v>
      </c>
      <c r="Q51" s="20">
        <v>86.143930999999995</v>
      </c>
      <c r="R51" s="19">
        <v>0</v>
      </c>
      <c r="S51" s="20">
        <v>634.52544899999998</v>
      </c>
      <c r="T51" s="19">
        <v>52.76</v>
      </c>
      <c r="U51" s="20">
        <v>371.02287699999999</v>
      </c>
      <c r="V51" s="19">
        <v>267.1585</v>
      </c>
      <c r="W51" s="20">
        <v>2043.2519850000001</v>
      </c>
      <c r="X51" s="19">
        <v>603.53200600000002</v>
      </c>
      <c r="Y51" s="20">
        <v>431.76507099999998</v>
      </c>
      <c r="Z51" s="19">
        <v>417.70443799999998</v>
      </c>
      <c r="AA51" s="20">
        <v>521.48597299999994</v>
      </c>
      <c r="AB51" s="19">
        <v>390.87880999999999</v>
      </c>
      <c r="AC51" s="20">
        <v>407.33994799999999</v>
      </c>
      <c r="AD51" s="19">
        <v>654.79335300000002</v>
      </c>
      <c r="AE51" s="20">
        <v>595.19934699999999</v>
      </c>
      <c r="AF51" s="19">
        <v>695.25640799999996</v>
      </c>
      <c r="AG51" s="20">
        <v>538.09489499999995</v>
      </c>
      <c r="AH51" s="19">
        <v>780.65696200000002</v>
      </c>
      <c r="AI51" s="20">
        <v>402.88721500000003</v>
      </c>
      <c r="AJ51" s="19">
        <v>880.07490700000005</v>
      </c>
      <c r="AK51" s="20">
        <v>1140.493213</v>
      </c>
      <c r="AL51" s="19">
        <v>778.10864700000002</v>
      </c>
      <c r="AM51" s="20">
        <v>330.05654900000002</v>
      </c>
      <c r="AN51" s="19">
        <v>957.86442499999998</v>
      </c>
      <c r="AO51" s="20">
        <v>395.79858000000002</v>
      </c>
      <c r="AP51" s="19">
        <v>2210.3781779999999</v>
      </c>
      <c r="AQ51" s="20">
        <v>486.73098399999998</v>
      </c>
      <c r="AR51" s="20">
        <v>4257.5482229999998</v>
      </c>
    </row>
    <row r="52" spans="1:44" ht="15" customHeight="1">
      <c r="A52" s="45" t="s">
        <v>41</v>
      </c>
      <c r="B52" s="70">
        <f t="shared" ref="B52:AI52" si="41">+B8+B34+B38+B46</f>
        <v>16412.942035</v>
      </c>
      <c r="C52" s="70">
        <f t="shared" si="41"/>
        <v>18235.5772</v>
      </c>
      <c r="D52" s="70">
        <f t="shared" si="41"/>
        <v>23508.112221200001</v>
      </c>
      <c r="E52" s="9">
        <f t="shared" si="41"/>
        <v>22072.723378799998</v>
      </c>
      <c r="F52" s="70">
        <f t="shared" si="41"/>
        <v>26101.889351600003</v>
      </c>
      <c r="G52" s="8">
        <f t="shared" si="41"/>
        <v>28221.45946889</v>
      </c>
      <c r="H52" s="70">
        <f t="shared" si="41"/>
        <v>32125.987086790003</v>
      </c>
      <c r="I52" s="8">
        <f t="shared" si="41"/>
        <v>34272.311615999999</v>
      </c>
      <c r="J52" s="70">
        <f t="shared" si="41"/>
        <v>38656.879895999999</v>
      </c>
      <c r="K52" s="9">
        <f t="shared" si="41"/>
        <v>37521.546937999999</v>
      </c>
      <c r="L52" s="8">
        <f t="shared" si="41"/>
        <v>43235.049021400002</v>
      </c>
      <c r="M52" s="9">
        <f t="shared" si="41"/>
        <v>39679.081169047502</v>
      </c>
      <c r="N52" s="10">
        <f t="shared" si="41"/>
        <v>43724.681786230001</v>
      </c>
      <c r="O52" s="9">
        <f t="shared" si="41"/>
        <v>37915.26028699999</v>
      </c>
      <c r="P52" s="10">
        <f t="shared" si="41"/>
        <v>40736.938054000006</v>
      </c>
      <c r="Q52" s="9">
        <f t="shared" si="41"/>
        <v>36688.209786000007</v>
      </c>
      <c r="R52" s="10">
        <f t="shared" si="41"/>
        <v>46972.466134000002</v>
      </c>
      <c r="S52" s="9">
        <f t="shared" si="41"/>
        <v>37715.725945999999</v>
      </c>
      <c r="T52" s="10">
        <f t="shared" si="41"/>
        <v>44622.055945</v>
      </c>
      <c r="U52" s="9">
        <f t="shared" si="41"/>
        <v>35326.584405000001</v>
      </c>
      <c r="V52" s="10">
        <f t="shared" si="41"/>
        <v>44447.679511000002</v>
      </c>
      <c r="W52" s="9">
        <f t="shared" si="41"/>
        <v>42677.678718399999</v>
      </c>
      <c r="X52" s="10">
        <f t="shared" si="41"/>
        <v>50355.216443999991</v>
      </c>
      <c r="Y52" s="9">
        <f t="shared" si="41"/>
        <v>44108.365494000005</v>
      </c>
      <c r="Z52" s="10">
        <f t="shared" si="41"/>
        <v>50537.258208999992</v>
      </c>
      <c r="AA52" s="9">
        <f t="shared" si="41"/>
        <v>49504.606011000003</v>
      </c>
      <c r="AB52" s="10">
        <f t="shared" si="41"/>
        <v>54561.190617999993</v>
      </c>
      <c r="AC52" s="9">
        <f t="shared" si="41"/>
        <v>51270.417804999997</v>
      </c>
      <c r="AD52" s="10">
        <f t="shared" si="41"/>
        <v>63610.930521999995</v>
      </c>
      <c r="AE52" s="9">
        <f t="shared" si="41"/>
        <v>58731.673899000009</v>
      </c>
      <c r="AF52" s="10">
        <f t="shared" si="41"/>
        <v>53868.713964000002</v>
      </c>
      <c r="AG52" s="9">
        <f t="shared" si="41"/>
        <v>44629.132299999997</v>
      </c>
      <c r="AH52" s="10">
        <f t="shared" si="41"/>
        <v>52519.917194999995</v>
      </c>
      <c r="AI52" s="9">
        <f t="shared" si="41"/>
        <v>44596.563692999996</v>
      </c>
      <c r="AJ52" s="10">
        <f t="shared" ref="AJ52:AL52" si="42">+AJ8+AJ34+AJ38+AJ46</f>
        <v>58196.250831000005</v>
      </c>
      <c r="AK52" s="9">
        <f t="shared" ref="AK52" si="43">+AK8+AK34+AK38+AK46</f>
        <v>54330.478674999998</v>
      </c>
      <c r="AL52" s="10">
        <f t="shared" si="42"/>
        <v>64238.378576999996</v>
      </c>
      <c r="AM52" s="9">
        <f t="shared" ref="AM52:AP52" si="44">+AM8+AM34+AM38+AM46</f>
        <v>66235.443526000003</v>
      </c>
      <c r="AN52" s="10">
        <f t="shared" si="44"/>
        <v>77049.806705999988</v>
      </c>
      <c r="AO52" s="9">
        <f t="shared" si="44"/>
        <v>69349.821748000002</v>
      </c>
      <c r="AP52" s="10">
        <f t="shared" si="44"/>
        <v>91584.070691000001</v>
      </c>
      <c r="AQ52" s="9">
        <f t="shared" ref="AQ52:AR52" si="45">+AQ8+AQ34+AQ38+AQ46</f>
        <v>89456.936504000012</v>
      </c>
      <c r="AR52" s="9">
        <f t="shared" si="45"/>
        <v>91510.859250000009</v>
      </c>
    </row>
    <row r="53" spans="1:44" ht="15" customHeight="1">
      <c r="A53" s="35" t="s">
        <v>42</v>
      </c>
      <c r="B53" s="71">
        <f t="shared" ref="B53:K53" si="46">+B54</f>
        <v>1673.329829</v>
      </c>
      <c r="C53" s="71">
        <f t="shared" si="46"/>
        <v>63.613371000000001</v>
      </c>
      <c r="D53" s="71">
        <f t="shared" si="46"/>
        <v>7.7375470000000002</v>
      </c>
      <c r="E53" s="37">
        <f t="shared" si="46"/>
        <v>18.944783000000001</v>
      </c>
      <c r="F53" s="71">
        <f t="shared" si="46"/>
        <v>13.762817999999999</v>
      </c>
      <c r="G53" s="36">
        <f t="shared" si="46"/>
        <v>818.32129099999997</v>
      </c>
      <c r="H53" s="71">
        <f t="shared" si="46"/>
        <v>548.84710200000006</v>
      </c>
      <c r="I53" s="36">
        <f t="shared" si="46"/>
        <v>4381</v>
      </c>
      <c r="J53" s="71">
        <f t="shared" si="46"/>
        <v>1021.124688</v>
      </c>
      <c r="K53" s="37">
        <f t="shared" si="46"/>
        <v>18.489058</v>
      </c>
      <c r="L53" s="36">
        <f>+L54</f>
        <v>195.71894599999999</v>
      </c>
      <c r="M53" s="37">
        <f t="shared" ref="M53:AR53" si="47">+M54</f>
        <v>49.834989999999998</v>
      </c>
      <c r="N53" s="38">
        <f t="shared" si="47"/>
        <v>281.003919</v>
      </c>
      <c r="O53" s="37">
        <f t="shared" si="47"/>
        <v>70.127526000000003</v>
      </c>
      <c r="P53" s="38">
        <f t="shared" si="47"/>
        <v>284.43</v>
      </c>
      <c r="Q53" s="37">
        <f t="shared" si="47"/>
        <v>1.615837</v>
      </c>
      <c r="R53" s="38">
        <f t="shared" si="47"/>
        <v>350</v>
      </c>
      <c r="S53" s="37">
        <f t="shared" si="47"/>
        <v>13.638413999999999</v>
      </c>
      <c r="T53" s="38">
        <f t="shared" si="47"/>
        <v>0.7</v>
      </c>
      <c r="U53" s="37">
        <f t="shared" si="47"/>
        <v>309.609602</v>
      </c>
      <c r="V53" s="38">
        <f t="shared" si="47"/>
        <v>128.33500000000001</v>
      </c>
      <c r="W53" s="37">
        <f t="shared" si="47"/>
        <v>283.84569800000003</v>
      </c>
      <c r="X53" s="38">
        <f t="shared" si="47"/>
        <v>135.40980500000001</v>
      </c>
      <c r="Y53" s="37">
        <f t="shared" si="47"/>
        <v>38.176797000000001</v>
      </c>
      <c r="Z53" s="38">
        <f t="shared" si="47"/>
        <v>483.43374399999999</v>
      </c>
      <c r="AA53" s="37">
        <f t="shared" si="47"/>
        <v>168.46303499999999</v>
      </c>
      <c r="AB53" s="38">
        <f t="shared" si="47"/>
        <v>996.63052600000003</v>
      </c>
      <c r="AC53" s="37">
        <f t="shared" si="47"/>
        <v>54.148449999999997</v>
      </c>
      <c r="AD53" s="38">
        <f t="shared" si="47"/>
        <v>1996.2585160000001</v>
      </c>
      <c r="AE53" s="37">
        <f t="shared" si="47"/>
        <v>339.36812300000003</v>
      </c>
      <c r="AF53" s="38">
        <f t="shared" si="47"/>
        <v>450.59675700000003</v>
      </c>
      <c r="AG53" s="37">
        <f t="shared" si="47"/>
        <v>99.928939999999997</v>
      </c>
      <c r="AH53" s="38">
        <f t="shared" si="47"/>
        <v>1490.0556120000001</v>
      </c>
      <c r="AI53" s="37">
        <f t="shared" si="47"/>
        <v>684.84231999999997</v>
      </c>
      <c r="AJ53" s="38">
        <f t="shared" si="47"/>
        <v>407.7</v>
      </c>
      <c r="AK53" s="37">
        <f t="shared" si="47"/>
        <v>437.00837100000001</v>
      </c>
      <c r="AL53" s="38">
        <f t="shared" si="47"/>
        <v>747.40194299999996</v>
      </c>
      <c r="AM53" s="37">
        <f t="shared" si="47"/>
        <v>139.01732100000001</v>
      </c>
      <c r="AN53" s="38">
        <f t="shared" si="47"/>
        <v>722.38814000000002</v>
      </c>
      <c r="AO53" s="37">
        <f t="shared" si="47"/>
        <v>98.678608999999994</v>
      </c>
      <c r="AP53" s="38">
        <f t="shared" si="47"/>
        <v>844.48972900000001</v>
      </c>
      <c r="AQ53" s="37">
        <f t="shared" si="47"/>
        <v>53.946319000000003</v>
      </c>
      <c r="AR53" s="37">
        <f t="shared" si="47"/>
        <v>1231.427917</v>
      </c>
    </row>
    <row r="54" spans="1:44" ht="15" customHeight="1">
      <c r="A54" s="39" t="s">
        <v>43</v>
      </c>
      <c r="B54" s="69">
        <v>1673.329829</v>
      </c>
      <c r="C54" s="69">
        <v>63.613371000000001</v>
      </c>
      <c r="D54" s="69">
        <v>7.7375470000000002</v>
      </c>
      <c r="E54" s="20">
        <v>18.944783000000001</v>
      </c>
      <c r="F54" s="69">
        <v>13.762817999999999</v>
      </c>
      <c r="G54" s="24">
        <v>818.32129099999997</v>
      </c>
      <c r="H54" s="69">
        <v>548.84710200000006</v>
      </c>
      <c r="I54" s="24">
        <v>4381</v>
      </c>
      <c r="J54" s="69">
        <v>1021.124688</v>
      </c>
      <c r="K54" s="20">
        <v>18.489058</v>
      </c>
      <c r="L54" s="24">
        <v>195.71894599999999</v>
      </c>
      <c r="M54" s="20">
        <v>49.834989999999998</v>
      </c>
      <c r="N54" s="19">
        <v>281.003919</v>
      </c>
      <c r="O54" s="20">
        <v>70.127526000000003</v>
      </c>
      <c r="P54" s="19">
        <v>284.43</v>
      </c>
      <c r="Q54" s="20">
        <v>1.615837</v>
      </c>
      <c r="R54" s="19">
        <v>350</v>
      </c>
      <c r="S54" s="20">
        <v>13.638413999999999</v>
      </c>
      <c r="T54" s="19">
        <v>0.7</v>
      </c>
      <c r="U54" s="20">
        <v>309.609602</v>
      </c>
      <c r="V54" s="19">
        <v>128.33500000000001</v>
      </c>
      <c r="W54" s="20">
        <v>283.84569800000003</v>
      </c>
      <c r="X54" s="19">
        <v>135.40980500000001</v>
      </c>
      <c r="Y54" s="20">
        <v>38.176797000000001</v>
      </c>
      <c r="Z54" s="19">
        <v>483.43374399999999</v>
      </c>
      <c r="AA54" s="20">
        <v>168.46303499999999</v>
      </c>
      <c r="AB54" s="19">
        <v>996.63052600000003</v>
      </c>
      <c r="AC54" s="20">
        <v>54.148449999999997</v>
      </c>
      <c r="AD54" s="19">
        <v>1996.2585160000001</v>
      </c>
      <c r="AE54" s="20">
        <v>339.36812300000003</v>
      </c>
      <c r="AF54" s="19">
        <v>450.59675700000003</v>
      </c>
      <c r="AG54" s="20">
        <v>99.928939999999997</v>
      </c>
      <c r="AH54" s="19">
        <v>1490.0556120000001</v>
      </c>
      <c r="AI54" s="20">
        <v>684.84231999999997</v>
      </c>
      <c r="AJ54" s="19">
        <v>407.7</v>
      </c>
      <c r="AK54" s="20">
        <v>437.00837100000001</v>
      </c>
      <c r="AL54" s="19">
        <v>747.40194299999996</v>
      </c>
      <c r="AM54" s="20">
        <v>139.01732100000001</v>
      </c>
      <c r="AN54" s="19">
        <v>722.38814000000002</v>
      </c>
      <c r="AO54" s="20">
        <v>98.678608999999994</v>
      </c>
      <c r="AP54" s="19">
        <v>844.48972900000001</v>
      </c>
      <c r="AQ54" s="20">
        <v>53.946319000000003</v>
      </c>
      <c r="AR54" s="20">
        <v>1231.427917</v>
      </c>
    </row>
    <row r="55" spans="1:44" s="11" customFormat="1" ht="15" customHeight="1" thickBot="1">
      <c r="A55" s="46" t="s">
        <v>44</v>
      </c>
      <c r="B55" s="72">
        <f t="shared" ref="B55:K55" si="48">+B52+B53</f>
        <v>18086.271863999998</v>
      </c>
      <c r="C55" s="72">
        <f t="shared" si="48"/>
        <v>18299.190570999999</v>
      </c>
      <c r="D55" s="72">
        <f t="shared" si="48"/>
        <v>23515.849768200002</v>
      </c>
      <c r="E55" s="48">
        <f t="shared" si="48"/>
        <v>22091.668161799997</v>
      </c>
      <c r="F55" s="72">
        <f t="shared" si="48"/>
        <v>26115.652169600002</v>
      </c>
      <c r="G55" s="47">
        <f t="shared" si="48"/>
        <v>29039.78075989</v>
      </c>
      <c r="H55" s="72">
        <f t="shared" si="48"/>
        <v>32674.834188790002</v>
      </c>
      <c r="I55" s="47">
        <f t="shared" si="48"/>
        <v>38653.311615999999</v>
      </c>
      <c r="J55" s="72">
        <f t="shared" si="48"/>
        <v>39678.004584000002</v>
      </c>
      <c r="K55" s="48">
        <f t="shared" si="48"/>
        <v>37540.035995999999</v>
      </c>
      <c r="L55" s="47">
        <f>+L52+L53</f>
        <v>43430.767967400003</v>
      </c>
      <c r="M55" s="48">
        <f t="shared" ref="M55:AL55" si="49">+M52+M53</f>
        <v>39728.916159047505</v>
      </c>
      <c r="N55" s="49">
        <f t="shared" si="49"/>
        <v>44005.685705230004</v>
      </c>
      <c r="O55" s="48">
        <f t="shared" si="49"/>
        <v>37985.387812999987</v>
      </c>
      <c r="P55" s="49">
        <f t="shared" si="49"/>
        <v>41021.368054000006</v>
      </c>
      <c r="Q55" s="48">
        <f t="shared" si="49"/>
        <v>36689.825623000004</v>
      </c>
      <c r="R55" s="49">
        <f t="shared" si="49"/>
        <v>47322.466134000002</v>
      </c>
      <c r="S55" s="48">
        <f t="shared" si="49"/>
        <v>37729.36436</v>
      </c>
      <c r="T55" s="49">
        <f t="shared" si="49"/>
        <v>44622.755944999997</v>
      </c>
      <c r="U55" s="48">
        <f t="shared" si="49"/>
        <v>35636.194006999998</v>
      </c>
      <c r="V55" s="49">
        <f t="shared" si="49"/>
        <v>44576.014511000001</v>
      </c>
      <c r="W55" s="48">
        <f t="shared" si="49"/>
        <v>42961.524416399996</v>
      </c>
      <c r="X55" s="49">
        <f t="shared" si="49"/>
        <v>50490.626248999994</v>
      </c>
      <c r="Y55" s="48">
        <f t="shared" si="49"/>
        <v>44146.542291000005</v>
      </c>
      <c r="Z55" s="49">
        <f t="shared" si="49"/>
        <v>51020.691952999994</v>
      </c>
      <c r="AA55" s="48">
        <f t="shared" si="49"/>
        <v>49673.069046000004</v>
      </c>
      <c r="AB55" s="49">
        <f t="shared" si="49"/>
        <v>55557.821143999994</v>
      </c>
      <c r="AC55" s="48">
        <f t="shared" si="49"/>
        <v>51324.566254999998</v>
      </c>
      <c r="AD55" s="49">
        <f t="shared" si="49"/>
        <v>65607.189037999997</v>
      </c>
      <c r="AE55" s="48">
        <f t="shared" si="49"/>
        <v>59071.042022000009</v>
      </c>
      <c r="AF55" s="49">
        <f t="shared" si="49"/>
        <v>54319.310721000002</v>
      </c>
      <c r="AG55" s="48">
        <f t="shared" si="49"/>
        <v>44729.061239999995</v>
      </c>
      <c r="AH55" s="49">
        <f t="shared" si="49"/>
        <v>54009.972806999998</v>
      </c>
      <c r="AI55" s="48">
        <f t="shared" si="49"/>
        <v>45281.406013</v>
      </c>
      <c r="AJ55" s="49">
        <f t="shared" si="49"/>
        <v>58603.950831000002</v>
      </c>
      <c r="AK55" s="48">
        <f t="shared" si="49"/>
        <v>54767.487046000002</v>
      </c>
      <c r="AL55" s="49">
        <f t="shared" si="49"/>
        <v>64985.780519999993</v>
      </c>
      <c r="AM55" s="48">
        <f t="shared" ref="AM55:AR55" si="50">+AM52+AM53</f>
        <v>66374.460847000009</v>
      </c>
      <c r="AN55" s="49">
        <f t="shared" si="50"/>
        <v>77772.194845999984</v>
      </c>
      <c r="AO55" s="48">
        <f t="shared" si="50"/>
        <v>69448.500356999997</v>
      </c>
      <c r="AP55" s="49">
        <f>+AP52+AP53</f>
        <v>92428.560419999994</v>
      </c>
      <c r="AQ55" s="48">
        <f t="shared" si="50"/>
        <v>89510.882823000007</v>
      </c>
      <c r="AR55" s="49">
        <f t="shared" si="50"/>
        <v>92742.287167000002</v>
      </c>
    </row>
    <row r="56" spans="1:44">
      <c r="A56" s="50" t="s">
        <v>56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T56" s="52"/>
      <c r="AN56" s="67"/>
    </row>
    <row r="57" spans="1:44" s="1" customFormat="1">
      <c r="Y57" s="53"/>
      <c r="Z57" s="54"/>
      <c r="AA57" s="53"/>
      <c r="AB57" s="53"/>
      <c r="AC57" s="53"/>
      <c r="AD57" s="53"/>
      <c r="AE57" s="53"/>
      <c r="AF57" s="53"/>
      <c r="AG57" s="53"/>
      <c r="AH57" s="66"/>
    </row>
    <row r="58" spans="1:44" s="1" customFormat="1">
      <c r="B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J58" s="68"/>
      <c r="AK58" s="68"/>
    </row>
    <row r="59" spans="1:44" s="1" customFormat="1"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P59" s="55"/>
    </row>
    <row r="60" spans="1:44" s="1" customFormat="1">
      <c r="P60" s="56"/>
      <c r="Q60" s="56"/>
      <c r="R60" s="56"/>
      <c r="S60" s="56"/>
      <c r="T60" s="56"/>
      <c r="U60" s="56"/>
      <c r="V60" s="56"/>
      <c r="W60" s="56"/>
      <c r="X60" s="56"/>
      <c r="Y60" s="57"/>
      <c r="Z60" s="57"/>
      <c r="AA60" s="57"/>
      <c r="AB60" s="57"/>
      <c r="AC60" s="57"/>
      <c r="AD60" s="57"/>
      <c r="AE60" s="57"/>
      <c r="AF60" s="57"/>
      <c r="AG60" s="57"/>
      <c r="AJ60" s="55"/>
      <c r="AK60" s="55"/>
    </row>
    <row r="61" spans="1:44" s="1" customFormat="1"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68"/>
      <c r="AK61" s="68"/>
    </row>
    <row r="62" spans="1:44" s="1" customFormat="1"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7"/>
      <c r="AA62" s="57"/>
      <c r="AB62" s="57"/>
      <c r="AC62" s="57"/>
      <c r="AD62" s="57"/>
      <c r="AE62" s="57"/>
      <c r="AF62" s="57"/>
      <c r="AG62" s="57"/>
      <c r="AJ62" s="68"/>
      <c r="AK62" s="68"/>
      <c r="AM62" s="55"/>
    </row>
    <row r="63" spans="1:44" s="1" customFormat="1"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7"/>
      <c r="AA63" s="57"/>
      <c r="AB63" s="57"/>
      <c r="AC63" s="57"/>
      <c r="AD63" s="57"/>
      <c r="AE63" s="57"/>
      <c r="AF63" s="57"/>
      <c r="AG63" s="57"/>
    </row>
    <row r="64" spans="1:44" s="1" customFormat="1"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7"/>
      <c r="AA64" s="57"/>
      <c r="AB64" s="57"/>
      <c r="AC64" s="57"/>
      <c r="AD64" s="57"/>
      <c r="AE64" s="57"/>
      <c r="AF64" s="57"/>
      <c r="AG64" s="57"/>
      <c r="AL64" s="81"/>
      <c r="AN64" s="55"/>
    </row>
    <row r="65" spans="16:33" s="1" customFormat="1">
      <c r="P65" s="56"/>
      <c r="Q65" s="56"/>
      <c r="R65" s="56"/>
      <c r="S65" s="56"/>
      <c r="T65" s="56"/>
      <c r="U65" s="56"/>
      <c r="V65" s="56"/>
      <c r="W65" s="56"/>
      <c r="X65" s="56"/>
      <c r="Y65" s="57"/>
      <c r="Z65" s="57"/>
      <c r="AA65" s="57"/>
      <c r="AB65" s="57"/>
      <c r="AC65" s="57"/>
      <c r="AD65" s="57"/>
      <c r="AE65" s="57"/>
      <c r="AF65" s="57"/>
      <c r="AG65" s="57"/>
    </row>
    <row r="66" spans="16:33" s="1" customFormat="1">
      <c r="Y66" s="53"/>
      <c r="Z66" s="53"/>
      <c r="AA66" s="53"/>
      <c r="AB66" s="53"/>
      <c r="AC66" s="53"/>
      <c r="AD66" s="53"/>
      <c r="AE66" s="53"/>
      <c r="AF66" s="53"/>
      <c r="AG66" s="53"/>
    </row>
    <row r="67" spans="16:33" s="1" customFormat="1">
      <c r="Y67" s="53"/>
      <c r="Z67" s="53"/>
      <c r="AA67" s="53"/>
      <c r="AB67" s="53"/>
      <c r="AC67" s="53"/>
      <c r="AD67" s="53"/>
      <c r="AE67" s="53"/>
      <c r="AF67" s="53"/>
      <c r="AG67" s="53"/>
    </row>
    <row r="68" spans="16:33" s="1" customFormat="1">
      <c r="Y68" s="53"/>
      <c r="Z68" s="53"/>
      <c r="AA68" s="53"/>
      <c r="AB68" s="53"/>
      <c r="AC68" s="53"/>
      <c r="AD68" s="53"/>
      <c r="AE68" s="53"/>
      <c r="AF68" s="53"/>
      <c r="AG68" s="53"/>
    </row>
    <row r="69" spans="16:33" s="1" customFormat="1">
      <c r="Y69" s="53"/>
      <c r="Z69" s="53"/>
      <c r="AA69" s="53"/>
      <c r="AB69" s="53"/>
      <c r="AC69" s="53"/>
      <c r="AD69" s="53"/>
      <c r="AE69" s="53"/>
      <c r="AF69" s="53"/>
      <c r="AG69" s="53"/>
    </row>
    <row r="70" spans="16:33" s="1" customFormat="1">
      <c r="Y70" s="53"/>
      <c r="Z70" s="53"/>
      <c r="AA70" s="53"/>
      <c r="AB70" s="53"/>
      <c r="AC70" s="53"/>
      <c r="AD70" s="53"/>
      <c r="AE70" s="53"/>
      <c r="AF70" s="53"/>
      <c r="AG70" s="53"/>
    </row>
    <row r="71" spans="16:33" s="1" customFormat="1">
      <c r="Y71" s="53"/>
      <c r="Z71" s="53"/>
      <c r="AA71" s="53"/>
      <c r="AB71" s="53"/>
      <c r="AC71" s="53"/>
      <c r="AD71" s="53"/>
      <c r="AE71" s="53"/>
      <c r="AF71" s="53"/>
      <c r="AG71" s="53"/>
    </row>
    <row r="72" spans="16:33" s="1" customFormat="1">
      <c r="Y72" s="53"/>
      <c r="Z72" s="53"/>
      <c r="AA72" s="53"/>
      <c r="AB72" s="53"/>
      <c r="AC72" s="53"/>
      <c r="AD72" s="53"/>
      <c r="AE72" s="53"/>
      <c r="AF72" s="53"/>
      <c r="AG72" s="53"/>
    </row>
    <row r="73" spans="16:33" s="1" customFormat="1">
      <c r="Y73" s="53"/>
      <c r="Z73" s="53"/>
      <c r="AA73" s="53"/>
      <c r="AB73" s="53"/>
      <c r="AC73" s="53"/>
      <c r="AD73" s="53"/>
      <c r="AE73" s="53"/>
      <c r="AF73" s="53"/>
      <c r="AG73" s="53"/>
    </row>
    <row r="74" spans="16:33" s="1" customFormat="1">
      <c r="Y74" s="53"/>
      <c r="Z74" s="53"/>
      <c r="AA74" s="53"/>
      <c r="AB74" s="53"/>
      <c r="AC74" s="53"/>
      <c r="AD74" s="53"/>
      <c r="AE74" s="53"/>
      <c r="AF74" s="53"/>
      <c r="AG74" s="53"/>
    </row>
    <row r="75" spans="16:33" s="1" customFormat="1">
      <c r="Y75" s="53"/>
      <c r="Z75" s="53"/>
      <c r="AA75" s="53"/>
      <c r="AB75" s="53"/>
      <c r="AC75" s="53"/>
      <c r="AD75" s="53"/>
      <c r="AE75" s="53"/>
      <c r="AF75" s="53"/>
      <c r="AG75" s="53"/>
    </row>
    <row r="76" spans="16:33" s="1" customFormat="1">
      <c r="Y76" s="53"/>
      <c r="Z76" s="53"/>
      <c r="AA76" s="53"/>
      <c r="AB76" s="53"/>
      <c r="AC76" s="53"/>
      <c r="AD76" s="53"/>
      <c r="AE76" s="53"/>
      <c r="AF76" s="53"/>
      <c r="AG76" s="53"/>
    </row>
    <row r="77" spans="16:33" s="1" customFormat="1">
      <c r="Y77" s="53"/>
      <c r="Z77" s="53"/>
      <c r="AA77" s="53"/>
      <c r="AB77" s="53"/>
      <c r="AC77" s="53"/>
      <c r="AD77" s="53"/>
      <c r="AE77" s="53"/>
      <c r="AF77" s="53"/>
      <c r="AG77" s="53"/>
    </row>
    <row r="78" spans="16:33" s="1" customFormat="1">
      <c r="Y78" s="53"/>
      <c r="Z78" s="53"/>
      <c r="AA78" s="53"/>
      <c r="AB78" s="53"/>
      <c r="AC78" s="53"/>
      <c r="AD78" s="53"/>
      <c r="AE78" s="53"/>
      <c r="AF78" s="53"/>
      <c r="AG78" s="53"/>
    </row>
    <row r="79" spans="16:33" s="1" customFormat="1">
      <c r="Y79" s="53"/>
      <c r="Z79" s="53"/>
      <c r="AA79" s="53"/>
      <c r="AB79" s="53"/>
      <c r="AC79" s="53"/>
      <c r="AD79" s="53"/>
      <c r="AE79" s="53"/>
      <c r="AF79" s="53"/>
      <c r="AG79" s="53"/>
    </row>
    <row r="80" spans="16:33" s="1" customFormat="1">
      <c r="Y80" s="53"/>
      <c r="Z80" s="53"/>
      <c r="AA80" s="53"/>
      <c r="AB80" s="53"/>
      <c r="AC80" s="53"/>
      <c r="AD80" s="53"/>
      <c r="AE80" s="53"/>
      <c r="AF80" s="53"/>
      <c r="AG80" s="53"/>
    </row>
    <row r="81" spans="16:33" s="1" customFormat="1">
      <c r="Y81" s="53"/>
      <c r="Z81" s="53"/>
      <c r="AA81" s="53"/>
      <c r="AB81" s="53"/>
      <c r="AC81" s="53"/>
      <c r="AD81" s="53"/>
      <c r="AE81" s="53"/>
      <c r="AF81" s="53"/>
      <c r="AG81" s="53"/>
    </row>
    <row r="82" spans="16:33" s="1" customFormat="1">
      <c r="Y82" s="53"/>
      <c r="Z82" s="53"/>
      <c r="AA82" s="53"/>
      <c r="AB82" s="53"/>
      <c r="AC82" s="53"/>
      <c r="AD82" s="53"/>
      <c r="AE82" s="53"/>
      <c r="AF82" s="53"/>
      <c r="AG82" s="53"/>
    </row>
    <row r="83" spans="16:33" s="1" customFormat="1">
      <c r="P83" s="58"/>
      <c r="Q83" s="58"/>
      <c r="R83" s="58"/>
      <c r="S83" s="58"/>
      <c r="T83" s="58"/>
      <c r="U83" s="58"/>
      <c r="V83" s="58"/>
      <c r="W83" s="58"/>
      <c r="X83" s="58"/>
      <c r="Y83" s="59"/>
      <c r="Z83" s="59"/>
      <c r="AA83" s="59"/>
      <c r="AB83" s="59"/>
      <c r="AC83" s="59"/>
      <c r="AD83" s="59"/>
      <c r="AE83" s="59"/>
      <c r="AF83" s="59"/>
      <c r="AG83" s="59"/>
    </row>
    <row r="84" spans="16:33" s="1" customFormat="1">
      <c r="P84" s="55"/>
      <c r="Q84" s="55"/>
      <c r="R84" s="55"/>
      <c r="S84" s="55"/>
      <c r="T84" s="55"/>
      <c r="U84" s="55"/>
      <c r="V84" s="55"/>
      <c r="W84" s="55"/>
      <c r="X84" s="55"/>
      <c r="Y84" s="54"/>
      <c r="Z84" s="54"/>
      <c r="AA84" s="54"/>
      <c r="AB84" s="54"/>
      <c r="AC84" s="54"/>
      <c r="AD84" s="54"/>
      <c r="AE84" s="54"/>
      <c r="AF84" s="54"/>
      <c r="AG84" s="54"/>
    </row>
    <row r="85" spans="16:33" s="1" customFormat="1">
      <c r="Y85" s="53"/>
      <c r="Z85" s="53"/>
      <c r="AA85" s="53"/>
      <c r="AB85" s="53"/>
      <c r="AC85" s="53"/>
      <c r="AD85" s="53"/>
      <c r="AE85" s="53"/>
      <c r="AF85" s="53"/>
      <c r="AG85" s="53"/>
    </row>
    <row r="86" spans="16:33" s="1" customFormat="1">
      <c r="Y86" s="53"/>
      <c r="Z86" s="53"/>
      <c r="AA86" s="53"/>
      <c r="AB86" s="53"/>
      <c r="AC86" s="53"/>
      <c r="AD86" s="53"/>
      <c r="AE86" s="53"/>
      <c r="AF86" s="53"/>
      <c r="AG86" s="53"/>
    </row>
    <row r="87" spans="16:33" s="1" customFormat="1">
      <c r="Y87" s="53"/>
      <c r="Z87" s="53"/>
      <c r="AA87" s="53"/>
      <c r="AB87" s="53"/>
      <c r="AC87" s="53"/>
      <c r="AD87" s="53"/>
      <c r="AE87" s="53"/>
      <c r="AF87" s="53"/>
      <c r="AG87" s="53"/>
    </row>
    <row r="88" spans="16:33" s="1" customFormat="1">
      <c r="Y88" s="53"/>
      <c r="Z88" s="53"/>
      <c r="AA88" s="53"/>
      <c r="AB88" s="53"/>
      <c r="AC88" s="53"/>
      <c r="AD88" s="53"/>
      <c r="AE88" s="53"/>
      <c r="AF88" s="53"/>
      <c r="AG88" s="53"/>
    </row>
    <row r="89" spans="16:33" s="1" customFormat="1">
      <c r="Y89" s="53"/>
      <c r="Z89" s="53"/>
      <c r="AA89" s="53"/>
      <c r="AB89" s="53"/>
      <c r="AC89" s="53"/>
      <c r="AD89" s="53"/>
      <c r="AE89" s="53"/>
      <c r="AF89" s="53"/>
      <c r="AG89" s="53"/>
    </row>
    <row r="90" spans="16:33" s="1" customFormat="1">
      <c r="Y90" s="53"/>
      <c r="Z90" s="53"/>
      <c r="AA90" s="53"/>
      <c r="AB90" s="53"/>
      <c r="AC90" s="53"/>
      <c r="AD90" s="53"/>
      <c r="AE90" s="53"/>
      <c r="AF90" s="53"/>
      <c r="AG90" s="53"/>
    </row>
    <row r="91" spans="16:33" s="1" customFormat="1">
      <c r="Y91" s="53"/>
      <c r="Z91" s="53"/>
      <c r="AA91" s="53"/>
      <c r="AB91" s="53"/>
      <c r="AC91" s="53"/>
      <c r="AD91" s="53"/>
      <c r="AE91" s="53"/>
      <c r="AF91" s="53"/>
      <c r="AG91" s="53"/>
    </row>
    <row r="92" spans="16:33" s="1" customFormat="1">
      <c r="Y92" s="53"/>
      <c r="Z92" s="53"/>
      <c r="AA92" s="53"/>
      <c r="AB92" s="53"/>
      <c r="AC92" s="53"/>
      <c r="AD92" s="53"/>
      <c r="AE92" s="53"/>
      <c r="AF92" s="53"/>
      <c r="AG92" s="53"/>
    </row>
    <row r="93" spans="16:33" s="1" customFormat="1">
      <c r="Y93" s="53"/>
      <c r="Z93" s="53"/>
      <c r="AA93" s="53"/>
      <c r="AB93" s="53"/>
      <c r="AC93" s="53"/>
      <c r="AD93" s="53"/>
      <c r="AE93" s="53"/>
      <c r="AF93" s="53"/>
      <c r="AG93" s="53"/>
    </row>
    <row r="94" spans="16:33" s="1" customFormat="1">
      <c r="Y94" s="53"/>
      <c r="Z94" s="53"/>
      <c r="AA94" s="53"/>
      <c r="AB94" s="53"/>
      <c r="AC94" s="53"/>
      <c r="AD94" s="53"/>
      <c r="AE94" s="53"/>
      <c r="AF94" s="53"/>
      <c r="AG94" s="53"/>
    </row>
    <row r="95" spans="16:33" s="1" customFormat="1">
      <c r="Y95" s="53"/>
      <c r="Z95" s="53"/>
      <c r="AA95" s="53"/>
      <c r="AB95" s="53"/>
      <c r="AC95" s="53"/>
      <c r="AD95" s="53"/>
      <c r="AE95" s="53"/>
      <c r="AF95" s="53"/>
      <c r="AG95" s="53"/>
    </row>
    <row r="96" spans="16:33" s="1" customFormat="1">
      <c r="Y96" s="53"/>
      <c r="Z96" s="53"/>
      <c r="AA96" s="53"/>
      <c r="AB96" s="53"/>
      <c r="AC96" s="53"/>
      <c r="AD96" s="53"/>
      <c r="AE96" s="53"/>
      <c r="AF96" s="53"/>
      <c r="AG96" s="53"/>
    </row>
    <row r="97" spans="25:33" s="1" customFormat="1">
      <c r="Y97" s="53"/>
      <c r="Z97" s="53"/>
      <c r="AA97" s="53"/>
      <c r="AB97" s="53"/>
      <c r="AC97" s="53"/>
      <c r="AD97" s="53"/>
      <c r="AE97" s="53"/>
      <c r="AF97" s="53"/>
      <c r="AG97" s="53"/>
    </row>
    <row r="98" spans="25:33" s="1" customFormat="1">
      <c r="Y98" s="53"/>
      <c r="Z98" s="53"/>
      <c r="AA98" s="53"/>
      <c r="AB98" s="53"/>
      <c r="AC98" s="53"/>
      <c r="AD98" s="53"/>
      <c r="AE98" s="53"/>
      <c r="AF98" s="53"/>
      <c r="AG98" s="53"/>
    </row>
    <row r="99" spans="25:33" s="1" customFormat="1">
      <c r="Y99" s="53"/>
      <c r="Z99" s="53"/>
      <c r="AA99" s="53"/>
      <c r="AB99" s="53"/>
      <c r="AC99" s="53"/>
      <c r="AD99" s="53"/>
      <c r="AE99" s="53"/>
      <c r="AF99" s="53"/>
      <c r="AG99" s="53"/>
    </row>
    <row r="100" spans="25:33" s="1" customFormat="1">
      <c r="Y100" s="53"/>
      <c r="Z100" s="53"/>
      <c r="AA100" s="53"/>
      <c r="AB100" s="53"/>
      <c r="AC100" s="53"/>
      <c r="AD100" s="53"/>
      <c r="AE100" s="53"/>
      <c r="AF100" s="53"/>
      <c r="AG100" s="53"/>
    </row>
    <row r="101" spans="25:33" s="1" customFormat="1">
      <c r="Y101" s="53"/>
      <c r="Z101" s="53"/>
      <c r="AA101" s="53"/>
      <c r="AB101" s="53"/>
      <c r="AC101" s="53"/>
      <c r="AD101" s="53"/>
      <c r="AE101" s="53"/>
      <c r="AF101" s="53"/>
      <c r="AG101" s="53"/>
    </row>
    <row r="102" spans="25:33" s="1" customFormat="1">
      <c r="Y102" s="53"/>
      <c r="Z102" s="53"/>
      <c r="AA102" s="53"/>
      <c r="AB102" s="53"/>
      <c r="AC102" s="53"/>
      <c r="AD102" s="53"/>
      <c r="AE102" s="53"/>
      <c r="AF102" s="53"/>
      <c r="AG102" s="53"/>
    </row>
    <row r="103" spans="25:33" s="1" customFormat="1">
      <c r="Y103" s="53"/>
      <c r="Z103" s="53"/>
      <c r="AA103" s="53"/>
      <c r="AB103" s="53"/>
      <c r="AC103" s="53"/>
      <c r="AD103" s="53"/>
      <c r="AE103" s="53"/>
      <c r="AF103" s="53"/>
      <c r="AG103" s="53"/>
    </row>
    <row r="104" spans="25:33" s="1" customFormat="1">
      <c r="Y104" s="53"/>
      <c r="Z104" s="53"/>
      <c r="AA104" s="53"/>
      <c r="AB104" s="53"/>
      <c r="AC104" s="53"/>
      <c r="AD104" s="53"/>
      <c r="AE104" s="53"/>
      <c r="AF104" s="53"/>
      <c r="AG104" s="53"/>
    </row>
    <row r="105" spans="25:33" s="1" customFormat="1">
      <c r="Y105" s="53"/>
      <c r="Z105" s="53"/>
      <c r="AA105" s="53"/>
      <c r="AB105" s="53"/>
      <c r="AC105" s="53"/>
      <c r="AD105" s="53"/>
      <c r="AE105" s="53"/>
      <c r="AF105" s="53"/>
      <c r="AG105" s="53"/>
    </row>
    <row r="106" spans="25:33" s="1" customFormat="1">
      <c r="Y106" s="53"/>
      <c r="Z106" s="53"/>
      <c r="AA106" s="53"/>
      <c r="AB106" s="53"/>
      <c r="AC106" s="53"/>
      <c r="AD106" s="53"/>
      <c r="AE106" s="53"/>
      <c r="AF106" s="53"/>
      <c r="AG106" s="53"/>
    </row>
    <row r="107" spans="25:33" s="1" customFormat="1">
      <c r="Y107" s="53"/>
      <c r="Z107" s="53"/>
      <c r="AA107" s="53"/>
      <c r="AB107" s="53"/>
      <c r="AC107" s="53"/>
      <c r="AD107" s="53"/>
      <c r="AE107" s="53"/>
      <c r="AF107" s="53"/>
      <c r="AG107" s="53"/>
    </row>
    <row r="108" spans="25:33" s="1" customFormat="1">
      <c r="Y108" s="53"/>
      <c r="Z108" s="53"/>
      <c r="AA108" s="53"/>
      <c r="AB108" s="53"/>
      <c r="AC108" s="53"/>
      <c r="AD108" s="53"/>
      <c r="AE108" s="53"/>
      <c r="AF108" s="53"/>
      <c r="AG108" s="53"/>
    </row>
    <row r="109" spans="25:33" s="1" customFormat="1">
      <c r="Y109" s="53"/>
      <c r="Z109" s="53"/>
      <c r="AA109" s="53"/>
      <c r="AB109" s="53"/>
      <c r="AC109" s="53"/>
      <c r="AD109" s="53"/>
      <c r="AE109" s="53"/>
      <c r="AF109" s="53"/>
      <c r="AG109" s="53"/>
    </row>
    <row r="110" spans="25:33" s="1" customFormat="1">
      <c r="Y110" s="53"/>
      <c r="Z110" s="53"/>
      <c r="AA110" s="53"/>
      <c r="AB110" s="53"/>
      <c r="AC110" s="53"/>
      <c r="AD110" s="53"/>
      <c r="AE110" s="53"/>
      <c r="AF110" s="53"/>
      <c r="AG110" s="53"/>
    </row>
    <row r="111" spans="25:33" s="1" customFormat="1">
      <c r="Y111" s="53"/>
      <c r="Z111" s="53"/>
      <c r="AA111" s="53"/>
      <c r="AB111" s="53"/>
      <c r="AC111" s="53"/>
      <c r="AD111" s="53"/>
      <c r="AE111" s="53"/>
      <c r="AF111" s="53"/>
      <c r="AG111" s="53"/>
    </row>
    <row r="112" spans="25:33" s="1" customFormat="1">
      <c r="Y112" s="53"/>
      <c r="Z112" s="53"/>
      <c r="AA112" s="53"/>
      <c r="AB112" s="53"/>
      <c r="AC112" s="53"/>
      <c r="AD112" s="53"/>
      <c r="AE112" s="53"/>
      <c r="AF112" s="53"/>
      <c r="AG112" s="53"/>
    </row>
    <row r="113" spans="25:33" s="1" customFormat="1">
      <c r="Y113" s="53"/>
      <c r="Z113" s="53"/>
      <c r="AA113" s="53"/>
      <c r="AB113" s="53"/>
      <c r="AC113" s="53"/>
      <c r="AD113" s="53"/>
      <c r="AE113" s="53"/>
      <c r="AF113" s="53"/>
      <c r="AG113" s="53"/>
    </row>
    <row r="114" spans="25:33" s="1" customFormat="1">
      <c r="Y114" s="53"/>
      <c r="Z114" s="53"/>
      <c r="AA114" s="53"/>
      <c r="AB114" s="53"/>
      <c r="AC114" s="53"/>
      <c r="AD114" s="53"/>
      <c r="AE114" s="53"/>
      <c r="AF114" s="53"/>
      <c r="AG114" s="53"/>
    </row>
    <row r="115" spans="25:33" s="1" customFormat="1">
      <c r="Y115" s="53"/>
      <c r="Z115" s="53"/>
      <c r="AA115" s="53"/>
      <c r="AB115" s="53"/>
      <c r="AC115" s="53"/>
      <c r="AD115" s="53"/>
      <c r="AE115" s="53"/>
      <c r="AF115" s="53"/>
      <c r="AG115" s="53"/>
    </row>
    <row r="116" spans="25:33" s="1" customFormat="1">
      <c r="Y116" s="53"/>
      <c r="Z116" s="53"/>
      <c r="AA116" s="53"/>
      <c r="AB116" s="53"/>
      <c r="AC116" s="53"/>
      <c r="AD116" s="53"/>
      <c r="AE116" s="53"/>
      <c r="AF116" s="53"/>
      <c r="AG116" s="53"/>
    </row>
    <row r="117" spans="25:33" s="1" customFormat="1">
      <c r="Y117" s="53"/>
      <c r="Z117" s="53"/>
      <c r="AA117" s="53"/>
      <c r="AB117" s="53"/>
      <c r="AC117" s="53"/>
      <c r="AD117" s="53"/>
      <c r="AE117" s="53"/>
      <c r="AF117" s="53"/>
      <c r="AG117" s="53"/>
    </row>
    <row r="118" spans="25:33" s="1" customFormat="1">
      <c r="Y118" s="53"/>
      <c r="Z118" s="53"/>
      <c r="AA118" s="53"/>
      <c r="AB118" s="53"/>
      <c r="AC118" s="53"/>
      <c r="AD118" s="53"/>
      <c r="AE118" s="53"/>
      <c r="AF118" s="53"/>
      <c r="AG118" s="53"/>
    </row>
    <row r="119" spans="25:33" s="1" customFormat="1">
      <c r="Y119" s="53"/>
      <c r="Z119" s="53"/>
      <c r="AA119" s="53"/>
      <c r="AB119" s="53"/>
      <c r="AC119" s="53"/>
      <c r="AD119" s="53"/>
      <c r="AE119" s="53"/>
      <c r="AF119" s="53"/>
      <c r="AG119" s="53"/>
    </row>
    <row r="120" spans="25:33" s="1" customFormat="1">
      <c r="Y120" s="53"/>
      <c r="Z120" s="53"/>
      <c r="AA120" s="53"/>
      <c r="AB120" s="53"/>
      <c r="AC120" s="53"/>
      <c r="AD120" s="53"/>
      <c r="AE120" s="53"/>
      <c r="AF120" s="53"/>
      <c r="AG120" s="53"/>
    </row>
    <row r="121" spans="25:33" s="1" customFormat="1">
      <c r="Y121" s="53"/>
      <c r="Z121" s="53"/>
      <c r="AA121" s="53"/>
      <c r="AB121" s="53"/>
      <c r="AC121" s="53"/>
      <c r="AD121" s="53"/>
      <c r="AE121" s="53"/>
      <c r="AF121" s="53"/>
      <c r="AG121" s="53"/>
    </row>
    <row r="122" spans="25:33" s="1" customFormat="1">
      <c r="Y122" s="53"/>
      <c r="Z122" s="53"/>
      <c r="AA122" s="53"/>
      <c r="AB122" s="53"/>
      <c r="AC122" s="53"/>
      <c r="AD122" s="53"/>
      <c r="AE122" s="53"/>
      <c r="AF122" s="53"/>
      <c r="AG122" s="53"/>
    </row>
    <row r="123" spans="25:33" s="1" customFormat="1">
      <c r="Y123" s="53"/>
      <c r="Z123" s="53"/>
      <c r="AA123" s="53"/>
      <c r="AB123" s="53"/>
      <c r="AC123" s="53"/>
      <c r="AD123" s="53"/>
      <c r="AE123" s="53"/>
      <c r="AF123" s="53"/>
      <c r="AG123" s="53"/>
    </row>
    <row r="124" spans="25:33" s="1" customFormat="1">
      <c r="Y124" s="53"/>
      <c r="Z124" s="53"/>
      <c r="AA124" s="53"/>
      <c r="AB124" s="53"/>
      <c r="AC124" s="53"/>
      <c r="AD124" s="53"/>
      <c r="AE124" s="53"/>
      <c r="AF124" s="53"/>
      <c r="AG124" s="53"/>
    </row>
    <row r="125" spans="25:33" s="1" customFormat="1">
      <c r="Y125" s="53"/>
      <c r="Z125" s="53"/>
      <c r="AA125" s="53"/>
      <c r="AB125" s="53"/>
      <c r="AC125" s="53"/>
      <c r="AD125" s="53"/>
      <c r="AE125" s="53"/>
      <c r="AF125" s="53"/>
      <c r="AG125" s="53"/>
    </row>
    <row r="126" spans="25:33" s="1" customFormat="1">
      <c r="Y126" s="53"/>
      <c r="Z126" s="53"/>
      <c r="AA126" s="53"/>
      <c r="AB126" s="53"/>
      <c r="AC126" s="53"/>
      <c r="AD126" s="53"/>
      <c r="AE126" s="53"/>
      <c r="AF126" s="53"/>
      <c r="AG126" s="53"/>
    </row>
    <row r="127" spans="25:33" s="1" customFormat="1">
      <c r="Y127" s="53"/>
      <c r="Z127" s="53"/>
      <c r="AA127" s="53"/>
      <c r="AB127" s="53"/>
      <c r="AC127" s="53"/>
      <c r="AD127" s="53"/>
      <c r="AE127" s="53"/>
      <c r="AF127" s="53"/>
      <c r="AG127" s="53"/>
    </row>
    <row r="128" spans="25:33" s="1" customFormat="1">
      <c r="Y128" s="53"/>
      <c r="Z128" s="53"/>
      <c r="AA128" s="53"/>
      <c r="AB128" s="53"/>
      <c r="AC128" s="53"/>
      <c r="AD128" s="53"/>
      <c r="AE128" s="53"/>
      <c r="AF128" s="53"/>
      <c r="AG128" s="53"/>
    </row>
    <row r="129" spans="25:33" s="1" customFormat="1">
      <c r="Y129" s="53"/>
      <c r="Z129" s="53"/>
      <c r="AA129" s="53"/>
      <c r="AB129" s="53"/>
      <c r="AC129" s="53"/>
      <c r="AD129" s="53"/>
      <c r="AE129" s="53"/>
      <c r="AF129" s="53"/>
      <c r="AG129" s="53"/>
    </row>
    <row r="130" spans="25:33" s="1" customFormat="1">
      <c r="Y130" s="53"/>
      <c r="Z130" s="53"/>
      <c r="AA130" s="53"/>
      <c r="AB130" s="53"/>
      <c r="AC130" s="53"/>
      <c r="AD130" s="53"/>
      <c r="AE130" s="53"/>
      <c r="AF130" s="53"/>
      <c r="AG130" s="53"/>
    </row>
    <row r="131" spans="25:33" s="1" customFormat="1">
      <c r="Y131" s="53"/>
      <c r="Z131" s="53"/>
      <c r="AA131" s="53"/>
      <c r="AB131" s="53"/>
      <c r="AC131" s="53"/>
      <c r="AD131" s="53"/>
      <c r="AE131" s="53"/>
      <c r="AF131" s="53"/>
      <c r="AG131" s="53"/>
    </row>
    <row r="132" spans="25:33" s="1" customFormat="1">
      <c r="Y132" s="53"/>
      <c r="Z132" s="53"/>
      <c r="AA132" s="53"/>
      <c r="AB132" s="53"/>
      <c r="AC132" s="53"/>
      <c r="AD132" s="53"/>
      <c r="AE132" s="53"/>
      <c r="AF132" s="53"/>
      <c r="AG132" s="53"/>
    </row>
    <row r="133" spans="25:33" s="1" customFormat="1">
      <c r="Y133" s="53"/>
      <c r="Z133" s="53"/>
      <c r="AA133" s="53"/>
      <c r="AB133" s="53"/>
      <c r="AC133" s="53"/>
      <c r="AD133" s="53"/>
      <c r="AE133" s="53"/>
      <c r="AF133" s="53"/>
      <c r="AG133" s="53"/>
    </row>
    <row r="134" spans="25:33" s="1" customFormat="1">
      <c r="Y134" s="53"/>
      <c r="Z134" s="53"/>
      <c r="AA134" s="53"/>
      <c r="AB134" s="53"/>
      <c r="AC134" s="53"/>
      <c r="AD134" s="53"/>
      <c r="AE134" s="53"/>
      <c r="AF134" s="53"/>
      <c r="AG134" s="53"/>
    </row>
    <row r="135" spans="25:33" s="1" customFormat="1">
      <c r="Y135" s="53"/>
      <c r="Z135" s="53"/>
      <c r="AA135" s="53"/>
      <c r="AB135" s="53"/>
      <c r="AC135" s="53"/>
      <c r="AD135" s="53"/>
      <c r="AE135" s="53"/>
      <c r="AF135" s="53"/>
      <c r="AG135" s="53"/>
    </row>
    <row r="136" spans="25:33" s="1" customFormat="1">
      <c r="Y136" s="53"/>
      <c r="Z136" s="53"/>
      <c r="AA136" s="53"/>
      <c r="AB136" s="53"/>
      <c r="AC136" s="53"/>
      <c r="AD136" s="53"/>
      <c r="AE136" s="53"/>
      <c r="AF136" s="53"/>
      <c r="AG136" s="53"/>
    </row>
    <row r="137" spans="25:33" s="1" customFormat="1">
      <c r="Y137" s="53"/>
      <c r="Z137" s="53"/>
      <c r="AA137" s="53"/>
      <c r="AB137" s="53"/>
      <c r="AC137" s="53"/>
      <c r="AD137" s="53"/>
      <c r="AE137" s="53"/>
      <c r="AF137" s="53"/>
      <c r="AG137" s="53"/>
    </row>
    <row r="138" spans="25:33" s="1" customFormat="1">
      <c r="Y138" s="53"/>
      <c r="Z138" s="53"/>
      <c r="AA138" s="53"/>
      <c r="AB138" s="53"/>
      <c r="AC138" s="53"/>
      <c r="AD138" s="53"/>
      <c r="AE138" s="53"/>
      <c r="AF138" s="53"/>
      <c r="AG138" s="53"/>
    </row>
    <row r="139" spans="25:33" s="1" customFormat="1">
      <c r="Y139" s="53"/>
      <c r="Z139" s="53"/>
      <c r="AA139" s="53"/>
      <c r="AB139" s="53"/>
      <c r="AC139" s="53"/>
      <c r="AD139" s="53"/>
      <c r="AE139" s="53"/>
      <c r="AF139" s="53"/>
      <c r="AG139" s="53"/>
    </row>
    <row r="140" spans="25:33" s="1" customFormat="1">
      <c r="Y140" s="53"/>
      <c r="Z140" s="53"/>
      <c r="AA140" s="53"/>
      <c r="AB140" s="53"/>
      <c r="AC140" s="53"/>
      <c r="AD140" s="53"/>
      <c r="AE140" s="53"/>
      <c r="AF140" s="53"/>
      <c r="AG140" s="53"/>
    </row>
    <row r="141" spans="25:33" s="1" customFormat="1">
      <c r="Y141" s="53"/>
      <c r="Z141" s="53"/>
      <c r="AA141" s="53"/>
      <c r="AB141" s="53"/>
      <c r="AC141" s="53"/>
      <c r="AD141" s="53"/>
      <c r="AE141" s="53"/>
      <c r="AF141" s="53"/>
      <c r="AG141" s="53"/>
    </row>
    <row r="142" spans="25:33" s="1" customFormat="1">
      <c r="Y142" s="53"/>
      <c r="Z142" s="53"/>
      <c r="AA142" s="53"/>
      <c r="AB142" s="53"/>
      <c r="AC142" s="53"/>
      <c r="AD142" s="53"/>
      <c r="AE142" s="53"/>
      <c r="AF142" s="53"/>
      <c r="AG142" s="53"/>
    </row>
    <row r="143" spans="25:33" s="1" customFormat="1">
      <c r="Y143" s="53"/>
      <c r="Z143" s="53"/>
      <c r="AA143" s="53"/>
      <c r="AB143" s="53"/>
      <c r="AC143" s="53"/>
      <c r="AD143" s="53"/>
      <c r="AE143" s="53"/>
      <c r="AF143" s="53"/>
      <c r="AG143" s="53"/>
    </row>
    <row r="144" spans="25:33" s="1" customFormat="1">
      <c r="Y144" s="53"/>
      <c r="Z144" s="53"/>
      <c r="AA144" s="53"/>
      <c r="AB144" s="53"/>
      <c r="AC144" s="53"/>
      <c r="AD144" s="53"/>
      <c r="AE144" s="53"/>
      <c r="AF144" s="53"/>
      <c r="AG144" s="53"/>
    </row>
    <row r="145" spans="25:33" s="1" customFormat="1">
      <c r="Y145" s="53"/>
      <c r="Z145" s="53"/>
      <c r="AA145" s="53"/>
      <c r="AB145" s="53"/>
      <c r="AC145" s="53"/>
      <c r="AD145" s="53"/>
      <c r="AE145" s="53"/>
      <c r="AF145" s="53"/>
      <c r="AG145" s="53"/>
    </row>
    <row r="146" spans="25:33" s="1" customFormat="1">
      <c r="Y146" s="53"/>
      <c r="Z146" s="53"/>
      <c r="AA146" s="53"/>
      <c r="AB146" s="53"/>
      <c r="AC146" s="53"/>
      <c r="AD146" s="53"/>
      <c r="AE146" s="53"/>
      <c r="AF146" s="53"/>
      <c r="AG146" s="53"/>
    </row>
    <row r="147" spans="25:33" s="1" customFormat="1">
      <c r="Y147" s="53"/>
      <c r="Z147" s="53"/>
      <c r="AA147" s="53"/>
      <c r="AB147" s="53"/>
      <c r="AC147" s="53"/>
      <c r="AD147" s="53"/>
      <c r="AE147" s="53"/>
      <c r="AF147" s="53"/>
      <c r="AG147" s="53"/>
    </row>
    <row r="148" spans="25:33" s="1" customFormat="1">
      <c r="Y148" s="53"/>
      <c r="Z148" s="53"/>
      <c r="AA148" s="53"/>
      <c r="AB148" s="53"/>
      <c r="AC148" s="53"/>
      <c r="AD148" s="53"/>
      <c r="AE148" s="53"/>
      <c r="AF148" s="53"/>
      <c r="AG148" s="53"/>
    </row>
    <row r="149" spans="25:33" s="1" customFormat="1">
      <c r="Y149" s="53"/>
      <c r="Z149" s="53"/>
      <c r="AA149" s="53"/>
      <c r="AB149" s="53"/>
      <c r="AC149" s="53"/>
      <c r="AD149" s="53"/>
      <c r="AE149" s="53"/>
      <c r="AF149" s="53"/>
      <c r="AG149" s="53"/>
    </row>
    <row r="150" spans="25:33" s="1" customFormat="1">
      <c r="Y150" s="53"/>
      <c r="Z150" s="53"/>
      <c r="AA150" s="53"/>
      <c r="AB150" s="53"/>
      <c r="AC150" s="53"/>
      <c r="AD150" s="53"/>
      <c r="AE150" s="53"/>
      <c r="AF150" s="53"/>
      <c r="AG150" s="53"/>
    </row>
    <row r="151" spans="25:33" s="1" customFormat="1">
      <c r="Y151" s="53"/>
      <c r="Z151" s="53"/>
      <c r="AA151" s="53"/>
      <c r="AB151" s="53"/>
      <c r="AC151" s="53"/>
      <c r="AD151" s="53"/>
      <c r="AE151" s="53"/>
      <c r="AF151" s="53"/>
      <c r="AG151" s="53"/>
    </row>
    <row r="152" spans="25:33" s="1" customFormat="1">
      <c r="Y152" s="53"/>
      <c r="Z152" s="53"/>
      <c r="AA152" s="53"/>
      <c r="AB152" s="53"/>
      <c r="AC152" s="53"/>
      <c r="AD152" s="53"/>
      <c r="AE152" s="53"/>
      <c r="AF152" s="53"/>
      <c r="AG152" s="53"/>
    </row>
    <row r="153" spans="25:33" s="1" customFormat="1">
      <c r="Y153" s="53"/>
      <c r="Z153" s="53"/>
      <c r="AA153" s="53"/>
      <c r="AB153" s="53"/>
      <c r="AC153" s="53"/>
      <c r="AD153" s="53"/>
      <c r="AE153" s="53"/>
      <c r="AF153" s="53"/>
      <c r="AG153" s="53"/>
    </row>
    <row r="154" spans="25:33" s="1" customFormat="1">
      <c r="Y154" s="53"/>
      <c r="Z154" s="53"/>
      <c r="AA154" s="53"/>
      <c r="AB154" s="53"/>
      <c r="AC154" s="53"/>
      <c r="AD154" s="53"/>
      <c r="AE154" s="53"/>
      <c r="AF154" s="53"/>
      <c r="AG154" s="53"/>
    </row>
    <row r="155" spans="25:33" s="1" customFormat="1">
      <c r="Y155" s="53"/>
      <c r="Z155" s="53"/>
      <c r="AA155" s="53"/>
      <c r="AB155" s="53"/>
      <c r="AC155" s="53"/>
      <c r="AD155" s="53"/>
      <c r="AE155" s="53"/>
      <c r="AF155" s="53"/>
      <c r="AG155" s="53"/>
    </row>
    <row r="156" spans="25:33" s="1" customFormat="1">
      <c r="Y156" s="53"/>
      <c r="Z156" s="53"/>
      <c r="AA156" s="53"/>
      <c r="AB156" s="53"/>
      <c r="AC156" s="53"/>
      <c r="AD156" s="53"/>
      <c r="AE156" s="53"/>
      <c r="AF156" s="53"/>
      <c r="AG156" s="53"/>
    </row>
    <row r="157" spans="25:33" s="1" customFormat="1">
      <c r="Y157" s="53"/>
      <c r="Z157" s="53"/>
      <c r="AA157" s="53"/>
      <c r="AB157" s="53"/>
      <c r="AC157" s="53"/>
      <c r="AD157" s="53"/>
      <c r="AE157" s="53"/>
      <c r="AF157" s="53"/>
      <c r="AG157" s="53"/>
    </row>
    <row r="158" spans="25:33" s="1" customFormat="1">
      <c r="Y158" s="53"/>
      <c r="Z158" s="53"/>
      <c r="AA158" s="53"/>
      <c r="AB158" s="53"/>
      <c r="AC158" s="53"/>
      <c r="AD158" s="53"/>
      <c r="AE158" s="53"/>
      <c r="AF158" s="53"/>
      <c r="AG158" s="53"/>
    </row>
    <row r="159" spans="25:33" s="1" customFormat="1">
      <c r="Y159" s="53"/>
      <c r="Z159" s="53"/>
      <c r="AA159" s="53"/>
      <c r="AB159" s="53"/>
      <c r="AC159" s="53"/>
      <c r="AD159" s="53"/>
      <c r="AE159" s="53"/>
      <c r="AF159" s="53"/>
      <c r="AG159" s="53"/>
    </row>
    <row r="160" spans="25:33" s="1" customFormat="1">
      <c r="Y160" s="53"/>
      <c r="Z160" s="53"/>
      <c r="AA160" s="53"/>
      <c r="AB160" s="53"/>
      <c r="AC160" s="53"/>
      <c r="AD160" s="53"/>
      <c r="AE160" s="53"/>
      <c r="AF160" s="53"/>
      <c r="AG160" s="53"/>
    </row>
    <row r="161" spans="25:33" s="1" customFormat="1">
      <c r="Y161" s="53"/>
      <c r="Z161" s="53"/>
      <c r="AA161" s="53"/>
      <c r="AB161" s="53"/>
      <c r="AC161" s="53"/>
      <c r="AD161" s="53"/>
      <c r="AE161" s="53"/>
      <c r="AF161" s="53"/>
      <c r="AG161" s="53"/>
    </row>
    <row r="162" spans="25:33" s="1" customFormat="1">
      <c r="Y162" s="53"/>
      <c r="Z162" s="53"/>
      <c r="AA162" s="53"/>
      <c r="AB162" s="53"/>
      <c r="AC162" s="53"/>
      <c r="AD162" s="53"/>
      <c r="AE162" s="53"/>
      <c r="AF162" s="53"/>
      <c r="AG162" s="53"/>
    </row>
    <row r="163" spans="25:33" s="1" customFormat="1">
      <c r="Y163" s="53"/>
      <c r="Z163" s="53"/>
      <c r="AA163" s="53"/>
      <c r="AB163" s="53"/>
      <c r="AC163" s="53"/>
      <c r="AD163" s="53"/>
      <c r="AE163" s="53"/>
      <c r="AF163" s="53"/>
      <c r="AG163" s="53"/>
    </row>
    <row r="164" spans="25:33" s="1" customFormat="1">
      <c r="Y164" s="53"/>
      <c r="Z164" s="53"/>
      <c r="AA164" s="53"/>
      <c r="AB164" s="53"/>
      <c r="AC164" s="53"/>
      <c r="AD164" s="53"/>
      <c r="AE164" s="53"/>
      <c r="AF164" s="53"/>
      <c r="AG164" s="53"/>
    </row>
    <row r="165" spans="25:33" s="1" customFormat="1">
      <c r="Y165" s="53"/>
      <c r="Z165" s="53"/>
      <c r="AA165" s="53"/>
      <c r="AB165" s="53"/>
      <c r="AC165" s="53"/>
      <c r="AD165" s="53"/>
      <c r="AE165" s="53"/>
      <c r="AF165" s="53"/>
      <c r="AG165" s="53"/>
    </row>
    <row r="166" spans="25:33" s="1" customFormat="1">
      <c r="Y166" s="53"/>
      <c r="Z166" s="53"/>
      <c r="AA166" s="53"/>
      <c r="AB166" s="53"/>
      <c r="AC166" s="53"/>
      <c r="AD166" s="53"/>
      <c r="AE166" s="53"/>
      <c r="AF166" s="53"/>
      <c r="AG166" s="53"/>
    </row>
    <row r="167" spans="25:33" s="1" customFormat="1">
      <c r="Y167" s="53"/>
      <c r="Z167" s="53"/>
      <c r="AA167" s="53"/>
      <c r="AB167" s="53"/>
      <c r="AC167" s="53"/>
      <c r="AD167" s="53"/>
      <c r="AE167" s="53"/>
      <c r="AF167" s="53"/>
      <c r="AG167" s="53"/>
    </row>
    <row r="168" spans="25:33" s="1" customFormat="1">
      <c r="Y168" s="53"/>
      <c r="Z168" s="53"/>
      <c r="AA168" s="53"/>
      <c r="AB168" s="53"/>
      <c r="AC168" s="53"/>
      <c r="AD168" s="53"/>
      <c r="AE168" s="53"/>
      <c r="AF168" s="53"/>
      <c r="AG168" s="53"/>
    </row>
    <row r="169" spans="25:33" s="1" customFormat="1">
      <c r="Y169" s="53"/>
      <c r="Z169" s="53"/>
      <c r="AA169" s="53"/>
      <c r="AB169" s="53"/>
      <c r="AC169" s="53"/>
      <c r="AD169" s="53"/>
      <c r="AE169" s="53"/>
      <c r="AF169" s="53"/>
      <c r="AG169" s="53"/>
    </row>
    <row r="170" spans="25:33" s="1" customFormat="1">
      <c r="Y170" s="53"/>
      <c r="Z170" s="53"/>
      <c r="AA170" s="53"/>
      <c r="AB170" s="53"/>
      <c r="AC170" s="53"/>
      <c r="AD170" s="53"/>
      <c r="AE170" s="53"/>
      <c r="AF170" s="53"/>
      <c r="AG170" s="53"/>
    </row>
    <row r="171" spans="25:33" s="1" customFormat="1">
      <c r="Y171" s="53"/>
      <c r="Z171" s="53"/>
      <c r="AA171" s="53"/>
      <c r="AB171" s="53"/>
      <c r="AC171" s="53"/>
      <c r="AD171" s="53"/>
      <c r="AE171" s="53"/>
      <c r="AF171" s="53"/>
      <c r="AG171" s="53"/>
    </row>
    <row r="172" spans="25:33" s="1" customFormat="1">
      <c r="Y172" s="53"/>
      <c r="Z172" s="53"/>
      <c r="AA172" s="53"/>
      <c r="AB172" s="53"/>
      <c r="AC172" s="53"/>
      <c r="AD172" s="53"/>
      <c r="AE172" s="53"/>
      <c r="AF172" s="53"/>
      <c r="AG172" s="53"/>
    </row>
    <row r="173" spans="25:33" s="1" customFormat="1">
      <c r="Y173" s="53"/>
      <c r="Z173" s="53"/>
      <c r="AA173" s="53"/>
      <c r="AB173" s="53"/>
      <c r="AC173" s="53"/>
      <c r="AD173" s="53"/>
      <c r="AE173" s="53"/>
      <c r="AF173" s="53"/>
      <c r="AG173" s="53"/>
    </row>
    <row r="174" spans="25:33" s="1" customFormat="1">
      <c r="Y174" s="53"/>
      <c r="Z174" s="53"/>
      <c r="AA174" s="53"/>
      <c r="AB174" s="53"/>
      <c r="AC174" s="53"/>
      <c r="AD174" s="53"/>
      <c r="AE174" s="53"/>
      <c r="AF174" s="53"/>
      <c r="AG174" s="53"/>
    </row>
    <row r="175" spans="25:33" s="1" customFormat="1">
      <c r="Y175" s="53"/>
      <c r="Z175" s="53"/>
      <c r="AA175" s="53"/>
      <c r="AB175" s="53"/>
      <c r="AC175" s="53"/>
      <c r="AD175" s="53"/>
      <c r="AE175" s="53"/>
      <c r="AF175" s="53"/>
      <c r="AG175" s="53"/>
    </row>
    <row r="176" spans="25:33" s="1" customFormat="1">
      <c r="Y176" s="53"/>
      <c r="Z176" s="53"/>
      <c r="AA176" s="53"/>
      <c r="AB176" s="53"/>
      <c r="AC176" s="53"/>
      <c r="AD176" s="53"/>
      <c r="AE176" s="53"/>
      <c r="AF176" s="53"/>
      <c r="AG176" s="53"/>
    </row>
    <row r="177" spans="25:33" s="1" customFormat="1">
      <c r="Y177" s="53"/>
      <c r="Z177" s="53"/>
      <c r="AA177" s="53"/>
      <c r="AB177" s="53"/>
      <c r="AC177" s="53"/>
      <c r="AD177" s="53"/>
      <c r="AE177" s="53"/>
      <c r="AF177" s="53"/>
      <c r="AG177" s="53"/>
    </row>
    <row r="178" spans="25:33" s="1" customFormat="1">
      <c r="Y178" s="53"/>
      <c r="Z178" s="53"/>
      <c r="AA178" s="53"/>
      <c r="AB178" s="53"/>
      <c r="AC178" s="53"/>
      <c r="AD178" s="53"/>
      <c r="AE178" s="53"/>
      <c r="AF178" s="53"/>
      <c r="AG178" s="53"/>
    </row>
    <row r="179" spans="25:33" s="1" customFormat="1">
      <c r="Y179" s="53"/>
      <c r="Z179" s="53"/>
      <c r="AA179" s="53"/>
      <c r="AB179" s="53"/>
      <c r="AC179" s="53"/>
      <c r="AD179" s="53"/>
      <c r="AE179" s="53"/>
      <c r="AF179" s="53"/>
      <c r="AG179" s="53"/>
    </row>
    <row r="180" spans="25:33" s="1" customFormat="1">
      <c r="Y180" s="53"/>
      <c r="Z180" s="53"/>
      <c r="AA180" s="53"/>
      <c r="AB180" s="53"/>
      <c r="AC180" s="53"/>
      <c r="AD180" s="53"/>
      <c r="AE180" s="53"/>
      <c r="AF180" s="53"/>
      <c r="AG180" s="53"/>
    </row>
    <row r="181" spans="25:33" s="1" customFormat="1">
      <c r="Y181" s="53"/>
      <c r="Z181" s="53"/>
      <c r="AA181" s="53"/>
      <c r="AB181" s="53"/>
      <c r="AC181" s="53"/>
      <c r="AD181" s="53"/>
      <c r="AE181" s="53"/>
      <c r="AF181" s="53"/>
      <c r="AG181" s="53"/>
    </row>
    <row r="182" spans="25:33" s="1" customFormat="1">
      <c r="Y182" s="53"/>
      <c r="Z182" s="53"/>
      <c r="AA182" s="53"/>
      <c r="AB182" s="53"/>
      <c r="AC182" s="53"/>
      <c r="AD182" s="53"/>
      <c r="AE182" s="53"/>
      <c r="AF182" s="53"/>
      <c r="AG182" s="53"/>
    </row>
    <row r="183" spans="25:33" s="1" customFormat="1">
      <c r="Y183" s="53"/>
      <c r="Z183" s="53"/>
      <c r="AA183" s="53"/>
      <c r="AB183" s="53"/>
      <c r="AC183" s="53"/>
      <c r="AD183" s="53"/>
      <c r="AE183" s="53"/>
      <c r="AF183" s="53"/>
      <c r="AG183" s="53"/>
    </row>
    <row r="184" spans="25:33" s="1" customFormat="1">
      <c r="Y184" s="53"/>
      <c r="Z184" s="53"/>
      <c r="AA184" s="53"/>
      <c r="AB184" s="53"/>
      <c r="AC184" s="53"/>
      <c r="AD184" s="53"/>
      <c r="AE184" s="53"/>
      <c r="AF184" s="53"/>
      <c r="AG184" s="53"/>
    </row>
    <row r="185" spans="25:33" s="1" customFormat="1">
      <c r="Y185" s="53"/>
      <c r="Z185" s="53"/>
      <c r="AA185" s="53"/>
      <c r="AB185" s="53"/>
      <c r="AC185" s="53"/>
      <c r="AD185" s="53"/>
      <c r="AE185" s="53"/>
      <c r="AF185" s="53"/>
      <c r="AG185" s="53"/>
    </row>
    <row r="186" spans="25:33" s="1" customFormat="1">
      <c r="Y186" s="53"/>
      <c r="Z186" s="53"/>
      <c r="AA186" s="53"/>
      <c r="AB186" s="53"/>
      <c r="AC186" s="53"/>
      <c r="AD186" s="53"/>
      <c r="AE186" s="53"/>
      <c r="AF186" s="53"/>
      <c r="AG186" s="53"/>
    </row>
    <row r="187" spans="25:33" s="1" customFormat="1">
      <c r="Y187" s="53"/>
      <c r="Z187" s="53"/>
      <c r="AA187" s="53"/>
      <c r="AB187" s="53"/>
      <c r="AC187" s="53"/>
      <c r="AD187" s="53"/>
      <c r="AE187" s="53"/>
      <c r="AF187" s="53"/>
      <c r="AG187" s="53"/>
    </row>
    <row r="188" spans="25:33" s="1" customFormat="1">
      <c r="Y188" s="53"/>
      <c r="Z188" s="53"/>
      <c r="AA188" s="53"/>
      <c r="AB188" s="53"/>
      <c r="AC188" s="53"/>
      <c r="AD188" s="53"/>
      <c r="AE188" s="53"/>
      <c r="AF188" s="53"/>
      <c r="AG188" s="53"/>
    </row>
    <row r="189" spans="25:33" s="1" customFormat="1">
      <c r="Y189" s="53"/>
      <c r="Z189" s="53"/>
      <c r="AA189" s="53"/>
      <c r="AB189" s="53"/>
      <c r="AC189" s="53"/>
      <c r="AD189" s="53"/>
      <c r="AE189" s="53"/>
      <c r="AF189" s="53"/>
      <c r="AG189" s="53"/>
    </row>
    <row r="190" spans="25:33" s="1" customFormat="1">
      <c r="Y190" s="53"/>
      <c r="Z190" s="53"/>
      <c r="AA190" s="53"/>
      <c r="AB190" s="53"/>
      <c r="AC190" s="53"/>
      <c r="AD190" s="53"/>
      <c r="AE190" s="53"/>
      <c r="AF190" s="53"/>
      <c r="AG190" s="53"/>
    </row>
    <row r="191" spans="25:33" s="1" customFormat="1">
      <c r="Y191" s="53"/>
      <c r="Z191" s="53"/>
      <c r="AA191" s="53"/>
      <c r="AB191" s="53"/>
      <c r="AC191" s="53"/>
      <c r="AD191" s="53"/>
      <c r="AE191" s="53"/>
      <c r="AF191" s="53"/>
      <c r="AG191" s="53"/>
    </row>
    <row r="192" spans="25:33" s="1" customFormat="1">
      <c r="Y192" s="53"/>
      <c r="Z192" s="53"/>
      <c r="AA192" s="53"/>
      <c r="AB192" s="53"/>
      <c r="AC192" s="53"/>
      <c r="AD192" s="53"/>
      <c r="AE192" s="53"/>
      <c r="AF192" s="53"/>
      <c r="AG192" s="53"/>
    </row>
    <row r="193" spans="25:33" s="1" customFormat="1">
      <c r="Y193" s="53"/>
      <c r="Z193" s="53"/>
      <c r="AA193" s="53"/>
      <c r="AB193" s="53"/>
      <c r="AC193" s="53"/>
      <c r="AD193" s="53"/>
      <c r="AE193" s="53"/>
      <c r="AF193" s="53"/>
      <c r="AG193" s="53"/>
    </row>
    <row r="194" spans="25:33" s="1" customFormat="1">
      <c r="Y194" s="53"/>
      <c r="Z194" s="53"/>
      <c r="AA194" s="53"/>
      <c r="AB194" s="53"/>
      <c r="AC194" s="53"/>
      <c r="AD194" s="53"/>
      <c r="AE194" s="53"/>
      <c r="AF194" s="53"/>
      <c r="AG194" s="53"/>
    </row>
    <row r="195" spans="25:33" s="1" customFormat="1">
      <c r="Y195" s="53"/>
      <c r="Z195" s="53"/>
      <c r="AA195" s="53"/>
      <c r="AB195" s="53"/>
      <c r="AC195" s="53"/>
      <c r="AD195" s="53"/>
      <c r="AE195" s="53"/>
      <c r="AF195" s="53"/>
      <c r="AG195" s="53"/>
    </row>
    <row r="196" spans="25:33" s="1" customFormat="1">
      <c r="Y196" s="53"/>
      <c r="Z196" s="53"/>
      <c r="AA196" s="53"/>
      <c r="AB196" s="53"/>
      <c r="AC196" s="53"/>
      <c r="AD196" s="53"/>
      <c r="AE196" s="53"/>
      <c r="AF196" s="53"/>
      <c r="AG196" s="53"/>
    </row>
    <row r="197" spans="25:33" s="1" customFormat="1">
      <c r="Y197" s="53"/>
      <c r="Z197" s="53"/>
      <c r="AA197" s="53"/>
      <c r="AB197" s="53"/>
      <c r="AC197" s="53"/>
      <c r="AD197" s="53"/>
      <c r="AE197" s="53"/>
      <c r="AF197" s="53"/>
      <c r="AG197" s="53"/>
    </row>
    <row r="198" spans="25:33" s="1" customFormat="1">
      <c r="Y198" s="53"/>
      <c r="Z198" s="53"/>
      <c r="AA198" s="53"/>
      <c r="AB198" s="53"/>
      <c r="AC198" s="53"/>
      <c r="AD198" s="53"/>
      <c r="AE198" s="53"/>
      <c r="AF198" s="53"/>
      <c r="AG198" s="53"/>
    </row>
    <row r="199" spans="25:33" s="1" customFormat="1">
      <c r="Y199" s="53"/>
      <c r="Z199" s="53"/>
      <c r="AA199" s="53"/>
      <c r="AB199" s="53"/>
      <c r="AC199" s="53"/>
      <c r="AD199" s="53"/>
      <c r="AE199" s="53"/>
      <c r="AF199" s="53"/>
      <c r="AG199" s="53"/>
    </row>
    <row r="200" spans="25:33" s="1" customFormat="1">
      <c r="Y200" s="53"/>
      <c r="Z200" s="53"/>
      <c r="AA200" s="53"/>
      <c r="AB200" s="53"/>
      <c r="AC200" s="53"/>
      <c r="AD200" s="53"/>
      <c r="AE200" s="53"/>
      <c r="AF200" s="53"/>
      <c r="AG200" s="53"/>
    </row>
    <row r="201" spans="25:33" s="1" customFormat="1">
      <c r="Y201" s="53"/>
      <c r="Z201" s="53"/>
      <c r="AA201" s="53"/>
      <c r="AB201" s="53"/>
      <c r="AC201" s="53"/>
      <c r="AD201" s="53"/>
      <c r="AE201" s="53"/>
      <c r="AF201" s="53"/>
      <c r="AG201" s="53"/>
    </row>
    <row r="202" spans="25:33" s="1" customFormat="1">
      <c r="Y202" s="53"/>
      <c r="Z202" s="53"/>
      <c r="AA202" s="53"/>
      <c r="AB202" s="53"/>
      <c r="AC202" s="53"/>
      <c r="AD202" s="53"/>
      <c r="AE202" s="53"/>
      <c r="AF202" s="53"/>
      <c r="AG202" s="53"/>
    </row>
    <row r="203" spans="25:33" s="1" customFormat="1">
      <c r="Y203" s="53"/>
      <c r="Z203" s="53"/>
      <c r="AA203" s="53"/>
      <c r="AB203" s="53"/>
      <c r="AC203" s="53"/>
      <c r="AD203" s="53"/>
      <c r="AE203" s="53"/>
      <c r="AF203" s="53"/>
      <c r="AG203" s="53"/>
    </row>
    <row r="204" spans="25:33" s="1" customFormat="1">
      <c r="Y204" s="53"/>
      <c r="Z204" s="53"/>
      <c r="AA204" s="53"/>
      <c r="AB204" s="53"/>
      <c r="AC204" s="53"/>
      <c r="AD204" s="53"/>
      <c r="AE204" s="53"/>
      <c r="AF204" s="53"/>
      <c r="AG204" s="53"/>
    </row>
    <row r="205" spans="25:33" s="1" customFormat="1">
      <c r="Y205" s="53"/>
      <c r="Z205" s="53"/>
      <c r="AA205" s="53"/>
      <c r="AB205" s="53"/>
      <c r="AC205" s="53"/>
      <c r="AD205" s="53"/>
      <c r="AE205" s="53"/>
      <c r="AF205" s="53"/>
      <c r="AG205" s="53"/>
    </row>
    <row r="206" spans="25:33" s="1" customFormat="1">
      <c r="Y206" s="53"/>
      <c r="Z206" s="53"/>
      <c r="AA206" s="53"/>
      <c r="AB206" s="53"/>
      <c r="AC206" s="53"/>
      <c r="AD206" s="53"/>
      <c r="AE206" s="53"/>
      <c r="AF206" s="53"/>
      <c r="AG206" s="53"/>
    </row>
    <row r="207" spans="25:33" s="1" customFormat="1">
      <c r="Y207" s="53"/>
      <c r="Z207" s="53"/>
      <c r="AA207" s="53"/>
      <c r="AB207" s="53"/>
      <c r="AC207" s="53"/>
      <c r="AD207" s="53"/>
      <c r="AE207" s="53"/>
      <c r="AF207" s="53"/>
      <c r="AG207" s="53"/>
    </row>
    <row r="208" spans="25:33" s="1" customFormat="1">
      <c r="Y208" s="53"/>
      <c r="Z208" s="53"/>
      <c r="AA208" s="53"/>
      <c r="AB208" s="53"/>
      <c r="AC208" s="53"/>
      <c r="AD208" s="53"/>
      <c r="AE208" s="53"/>
      <c r="AF208" s="53"/>
      <c r="AG208" s="53"/>
    </row>
    <row r="209" spans="25:33" s="1" customFormat="1">
      <c r="Y209" s="53"/>
      <c r="Z209" s="53"/>
      <c r="AA209" s="53"/>
      <c r="AB209" s="53"/>
      <c r="AC209" s="53"/>
      <c r="AD209" s="53"/>
      <c r="AE209" s="53"/>
      <c r="AF209" s="53"/>
      <c r="AG209" s="53"/>
    </row>
    <row r="210" spans="25:33" s="1" customFormat="1">
      <c r="Y210" s="53"/>
      <c r="Z210" s="53"/>
      <c r="AA210" s="53"/>
      <c r="AB210" s="53"/>
      <c r="AC210" s="53"/>
      <c r="AD210" s="53"/>
      <c r="AE210" s="53"/>
      <c r="AF210" s="53"/>
      <c r="AG210" s="53"/>
    </row>
    <row r="211" spans="25:33" s="1" customFormat="1">
      <c r="Y211" s="53"/>
      <c r="Z211" s="53"/>
      <c r="AA211" s="53"/>
      <c r="AB211" s="53"/>
      <c r="AC211" s="53"/>
      <c r="AD211" s="53"/>
      <c r="AE211" s="53"/>
      <c r="AF211" s="53"/>
      <c r="AG211" s="53"/>
    </row>
    <row r="212" spans="25:33" s="1" customFormat="1">
      <c r="Y212" s="53"/>
      <c r="Z212" s="53"/>
      <c r="AA212" s="53"/>
      <c r="AB212" s="53"/>
      <c r="AC212" s="53"/>
      <c r="AD212" s="53"/>
      <c r="AE212" s="53"/>
      <c r="AF212" s="53"/>
      <c r="AG212" s="53"/>
    </row>
    <row r="213" spans="25:33" s="1" customFormat="1">
      <c r="Y213" s="53"/>
      <c r="Z213" s="53"/>
      <c r="AA213" s="53"/>
      <c r="AB213" s="53"/>
      <c r="AC213" s="53"/>
      <c r="AD213" s="53"/>
      <c r="AE213" s="53"/>
      <c r="AF213" s="53"/>
      <c r="AG213" s="53"/>
    </row>
    <row r="214" spans="25:33" s="1" customFormat="1">
      <c r="Y214" s="53"/>
      <c r="Z214" s="53"/>
      <c r="AA214" s="53"/>
      <c r="AB214" s="53"/>
      <c r="AC214" s="53"/>
      <c r="AD214" s="53"/>
      <c r="AE214" s="53"/>
      <c r="AF214" s="53"/>
      <c r="AG214" s="53"/>
    </row>
    <row r="215" spans="25:33" s="1" customFormat="1">
      <c r="Y215" s="53"/>
      <c r="Z215" s="53"/>
      <c r="AA215" s="53"/>
      <c r="AB215" s="53"/>
      <c r="AC215" s="53"/>
      <c r="AD215" s="53"/>
      <c r="AE215" s="53"/>
      <c r="AF215" s="53"/>
      <c r="AG215" s="53"/>
    </row>
    <row r="216" spans="25:33" s="1" customFormat="1">
      <c r="Y216" s="53"/>
      <c r="Z216" s="53"/>
      <c r="AA216" s="53"/>
      <c r="AB216" s="53"/>
      <c r="AC216" s="53"/>
      <c r="AD216" s="53"/>
      <c r="AE216" s="53"/>
      <c r="AF216" s="53"/>
      <c r="AG216" s="53"/>
    </row>
    <row r="217" spans="25:33" s="1" customFormat="1">
      <c r="Y217" s="53"/>
      <c r="Z217" s="53"/>
      <c r="AA217" s="53"/>
      <c r="AB217" s="53"/>
      <c r="AC217" s="53"/>
      <c r="AD217" s="53"/>
      <c r="AE217" s="53"/>
      <c r="AF217" s="53"/>
      <c r="AG217" s="53"/>
    </row>
    <row r="218" spans="25:33" s="1" customFormat="1">
      <c r="Y218" s="53"/>
      <c r="Z218" s="53"/>
      <c r="AA218" s="53"/>
      <c r="AB218" s="53"/>
      <c r="AC218" s="53"/>
      <c r="AD218" s="53"/>
      <c r="AE218" s="53"/>
      <c r="AF218" s="53"/>
      <c r="AG218" s="53"/>
    </row>
    <row r="219" spans="25:33" s="1" customFormat="1">
      <c r="Y219" s="53"/>
      <c r="Z219" s="53"/>
      <c r="AA219" s="53"/>
      <c r="AB219" s="53"/>
      <c r="AC219" s="53"/>
      <c r="AD219" s="53"/>
      <c r="AE219" s="53"/>
      <c r="AF219" s="53"/>
      <c r="AG219" s="53"/>
    </row>
    <row r="220" spans="25:33" s="1" customFormat="1">
      <c r="Y220" s="53"/>
      <c r="Z220" s="53"/>
      <c r="AA220" s="53"/>
      <c r="AB220" s="53"/>
      <c r="AC220" s="53"/>
      <c r="AD220" s="53"/>
      <c r="AE220" s="53"/>
      <c r="AF220" s="53"/>
      <c r="AG220" s="53"/>
    </row>
    <row r="221" spans="25:33" s="1" customFormat="1">
      <c r="Y221" s="53"/>
      <c r="Z221" s="53"/>
      <c r="AA221" s="53"/>
      <c r="AB221" s="53"/>
      <c r="AC221" s="53"/>
      <c r="AD221" s="53"/>
      <c r="AE221" s="53"/>
      <c r="AF221" s="53"/>
      <c r="AG221" s="53"/>
    </row>
    <row r="222" spans="25:33" s="1" customFormat="1">
      <c r="Y222" s="53"/>
      <c r="Z222" s="53"/>
      <c r="AA222" s="53"/>
      <c r="AB222" s="53"/>
      <c r="AC222" s="53"/>
      <c r="AD222" s="53"/>
      <c r="AE222" s="53"/>
      <c r="AF222" s="53"/>
      <c r="AG222" s="53"/>
    </row>
    <row r="223" spans="25:33" s="1" customFormat="1">
      <c r="Y223" s="53"/>
      <c r="Z223" s="53"/>
      <c r="AA223" s="53"/>
      <c r="AB223" s="53"/>
      <c r="AC223" s="53"/>
      <c r="AD223" s="53"/>
      <c r="AE223" s="53"/>
      <c r="AF223" s="53"/>
      <c r="AG223" s="53"/>
    </row>
    <row r="224" spans="25:33" s="1" customFormat="1">
      <c r="Y224" s="53"/>
      <c r="Z224" s="53"/>
      <c r="AA224" s="53"/>
      <c r="AB224" s="53"/>
      <c r="AC224" s="53"/>
      <c r="AD224" s="53"/>
      <c r="AE224" s="53"/>
      <c r="AF224" s="53"/>
      <c r="AG224" s="53"/>
    </row>
    <row r="225" spans="25:33" s="1" customFormat="1">
      <c r="Y225" s="53"/>
      <c r="Z225" s="53"/>
      <c r="AA225" s="53"/>
      <c r="AB225" s="53"/>
      <c r="AC225" s="53"/>
      <c r="AD225" s="53"/>
      <c r="AE225" s="53"/>
      <c r="AF225" s="53"/>
      <c r="AG225" s="53"/>
    </row>
    <row r="226" spans="25:33" s="1" customFormat="1">
      <c r="Y226" s="53"/>
      <c r="Z226" s="53"/>
      <c r="AA226" s="53"/>
      <c r="AB226" s="53"/>
      <c r="AC226" s="53"/>
      <c r="AD226" s="53"/>
      <c r="AE226" s="53"/>
      <c r="AF226" s="53"/>
      <c r="AG226" s="53"/>
    </row>
    <row r="227" spans="25:33" s="1" customFormat="1">
      <c r="Y227" s="53"/>
      <c r="Z227" s="53"/>
      <c r="AA227" s="53"/>
      <c r="AB227" s="53"/>
      <c r="AC227" s="53"/>
      <c r="AD227" s="53"/>
      <c r="AE227" s="53"/>
      <c r="AF227" s="53"/>
      <c r="AG227" s="53"/>
    </row>
    <row r="228" spans="25:33" s="1" customFormat="1">
      <c r="Y228" s="53"/>
      <c r="Z228" s="53"/>
      <c r="AA228" s="53"/>
      <c r="AB228" s="53"/>
      <c r="AC228" s="53"/>
      <c r="AD228" s="53"/>
      <c r="AE228" s="53"/>
      <c r="AF228" s="53"/>
      <c r="AG228" s="53"/>
    </row>
    <row r="229" spans="25:33" s="1" customFormat="1">
      <c r="Y229" s="53"/>
      <c r="Z229" s="53"/>
      <c r="AA229" s="53"/>
      <c r="AB229" s="53"/>
      <c r="AC229" s="53"/>
      <c r="AD229" s="53"/>
      <c r="AE229" s="53"/>
      <c r="AF229" s="53"/>
      <c r="AG229" s="53"/>
    </row>
    <row r="230" spans="25:33" s="1" customFormat="1">
      <c r="Y230" s="53"/>
      <c r="Z230" s="53"/>
      <c r="AA230" s="53"/>
      <c r="AB230" s="53"/>
      <c r="AC230" s="53"/>
      <c r="AD230" s="53"/>
      <c r="AE230" s="53"/>
      <c r="AF230" s="53"/>
      <c r="AG230" s="53"/>
    </row>
    <row r="231" spans="25:33" s="1" customFormat="1">
      <c r="Y231" s="53"/>
      <c r="Z231" s="53"/>
      <c r="AA231" s="53"/>
      <c r="AB231" s="53"/>
      <c r="AC231" s="53"/>
      <c r="AD231" s="53"/>
      <c r="AE231" s="53"/>
      <c r="AF231" s="53"/>
      <c r="AG231" s="53"/>
    </row>
    <row r="232" spans="25:33" s="1" customFormat="1">
      <c r="Y232" s="53"/>
      <c r="Z232" s="53"/>
      <c r="AA232" s="53"/>
      <c r="AB232" s="53"/>
      <c r="AC232" s="53"/>
      <c r="AD232" s="53"/>
      <c r="AE232" s="53"/>
      <c r="AF232" s="53"/>
      <c r="AG232" s="53"/>
    </row>
    <row r="233" spans="25:33" s="1" customFormat="1">
      <c r="Y233" s="53"/>
      <c r="Z233" s="53"/>
      <c r="AA233" s="53"/>
      <c r="AB233" s="53"/>
      <c r="AC233" s="53"/>
      <c r="AD233" s="53"/>
      <c r="AE233" s="53"/>
      <c r="AF233" s="53"/>
      <c r="AG233" s="53"/>
    </row>
    <row r="234" spans="25:33" s="1" customFormat="1">
      <c r="Y234" s="53"/>
      <c r="Z234" s="53"/>
      <c r="AA234" s="53"/>
      <c r="AB234" s="53"/>
      <c r="AC234" s="53"/>
      <c r="AD234" s="53"/>
      <c r="AE234" s="53"/>
      <c r="AF234" s="53"/>
      <c r="AG234" s="53"/>
    </row>
    <row r="235" spans="25:33" s="1" customFormat="1">
      <c r="Y235" s="53"/>
      <c r="Z235" s="53"/>
      <c r="AA235" s="53"/>
      <c r="AB235" s="53"/>
      <c r="AC235" s="53"/>
      <c r="AD235" s="53"/>
      <c r="AE235" s="53"/>
      <c r="AF235" s="53"/>
      <c r="AG235" s="53"/>
    </row>
    <row r="236" spans="25:33" s="1" customFormat="1">
      <c r="Y236" s="53"/>
      <c r="Z236" s="53"/>
      <c r="AA236" s="53"/>
      <c r="AB236" s="53"/>
      <c r="AC236" s="53"/>
      <c r="AD236" s="53"/>
      <c r="AE236" s="53"/>
      <c r="AF236" s="53"/>
      <c r="AG236" s="53"/>
    </row>
    <row r="237" spans="25:33" s="1" customFormat="1">
      <c r="Y237" s="53"/>
      <c r="Z237" s="53"/>
      <c r="AA237" s="53"/>
      <c r="AB237" s="53"/>
      <c r="AC237" s="53"/>
      <c r="AD237" s="53"/>
      <c r="AE237" s="53"/>
      <c r="AF237" s="53"/>
      <c r="AG237" s="53"/>
    </row>
    <row r="238" spans="25:33" s="1" customFormat="1">
      <c r="Y238" s="53"/>
      <c r="Z238" s="53"/>
      <c r="AA238" s="53"/>
      <c r="AB238" s="53"/>
      <c r="AC238" s="53"/>
      <c r="AD238" s="53"/>
      <c r="AE238" s="53"/>
      <c r="AF238" s="53"/>
      <c r="AG238" s="53"/>
    </row>
    <row r="239" spans="25:33" s="1" customFormat="1">
      <c r="Y239" s="53"/>
      <c r="Z239" s="53"/>
      <c r="AA239" s="53"/>
      <c r="AB239" s="53"/>
      <c r="AC239" s="53"/>
      <c r="AD239" s="53"/>
      <c r="AE239" s="53"/>
      <c r="AF239" s="53"/>
      <c r="AG239" s="53"/>
    </row>
    <row r="240" spans="25:33" s="1" customFormat="1">
      <c r="Y240" s="53"/>
      <c r="Z240" s="53"/>
      <c r="AA240" s="53"/>
      <c r="AB240" s="53"/>
      <c r="AC240" s="53"/>
      <c r="AD240" s="53"/>
      <c r="AE240" s="53"/>
      <c r="AF240" s="53"/>
      <c r="AG240" s="53"/>
    </row>
    <row r="241" spans="25:33" s="1" customFormat="1">
      <c r="Y241" s="53"/>
      <c r="Z241" s="53"/>
      <c r="AA241" s="53"/>
      <c r="AB241" s="53"/>
      <c r="AC241" s="53"/>
      <c r="AD241" s="53"/>
      <c r="AE241" s="53"/>
      <c r="AF241" s="53"/>
      <c r="AG241" s="53"/>
    </row>
    <row r="242" spans="25:33" s="1" customFormat="1">
      <c r="Y242" s="53"/>
      <c r="Z242" s="53"/>
      <c r="AA242" s="53"/>
      <c r="AB242" s="53"/>
      <c r="AC242" s="53"/>
      <c r="AD242" s="53"/>
      <c r="AE242" s="53"/>
      <c r="AF242" s="53"/>
      <c r="AG242" s="53"/>
    </row>
    <row r="243" spans="25:33" s="1" customFormat="1">
      <c r="Y243" s="53"/>
      <c r="Z243" s="53"/>
      <c r="AA243" s="53"/>
      <c r="AB243" s="53"/>
      <c r="AC243" s="53"/>
      <c r="AD243" s="53"/>
      <c r="AE243" s="53"/>
      <c r="AF243" s="53"/>
      <c r="AG243" s="53"/>
    </row>
    <row r="244" spans="25:33" s="1" customFormat="1">
      <c r="Y244" s="53"/>
      <c r="Z244" s="53"/>
      <c r="AA244" s="53"/>
      <c r="AB244" s="53"/>
      <c r="AC244" s="53"/>
      <c r="AD244" s="53"/>
      <c r="AE244" s="53"/>
      <c r="AF244" s="53"/>
      <c r="AG244" s="53"/>
    </row>
    <row r="245" spans="25:33" s="1" customFormat="1">
      <c r="Y245" s="53"/>
      <c r="Z245" s="53"/>
      <c r="AA245" s="53"/>
      <c r="AB245" s="53"/>
      <c r="AC245" s="53"/>
      <c r="AD245" s="53"/>
      <c r="AE245" s="53"/>
      <c r="AF245" s="53"/>
      <c r="AG245" s="53"/>
    </row>
    <row r="246" spans="25:33" s="1" customFormat="1">
      <c r="Y246" s="53"/>
      <c r="Z246" s="53"/>
      <c r="AA246" s="53"/>
      <c r="AB246" s="53"/>
      <c r="AC246" s="53"/>
      <c r="AD246" s="53"/>
      <c r="AE246" s="53"/>
      <c r="AF246" s="53"/>
      <c r="AG246" s="53"/>
    </row>
    <row r="247" spans="25:33" s="1" customFormat="1">
      <c r="Y247" s="53"/>
      <c r="Z247" s="53"/>
      <c r="AA247" s="53"/>
      <c r="AB247" s="53"/>
      <c r="AC247" s="53"/>
      <c r="AD247" s="53"/>
      <c r="AE247" s="53"/>
      <c r="AF247" s="53"/>
      <c r="AG247" s="53"/>
    </row>
    <row r="248" spans="25:33" s="1" customFormat="1">
      <c r="Y248" s="53"/>
      <c r="Z248" s="53"/>
      <c r="AA248" s="53"/>
      <c r="AB248" s="53"/>
      <c r="AC248" s="53"/>
      <c r="AD248" s="53"/>
      <c r="AE248" s="53"/>
      <c r="AF248" s="53"/>
      <c r="AG248" s="53"/>
    </row>
    <row r="249" spans="25:33" s="1" customFormat="1">
      <c r="Y249" s="53"/>
      <c r="Z249" s="53"/>
      <c r="AA249" s="53"/>
      <c r="AB249" s="53"/>
      <c r="AC249" s="53"/>
      <c r="AD249" s="53"/>
      <c r="AE249" s="53"/>
      <c r="AF249" s="53"/>
      <c r="AG249" s="53"/>
    </row>
    <row r="250" spans="25:33" s="1" customFormat="1">
      <c r="Y250" s="53"/>
      <c r="Z250" s="53"/>
      <c r="AA250" s="53"/>
      <c r="AB250" s="53"/>
      <c r="AC250" s="53"/>
      <c r="AD250" s="53"/>
      <c r="AE250" s="53"/>
      <c r="AF250" s="53"/>
      <c r="AG250" s="53"/>
    </row>
    <row r="251" spans="25:33" s="1" customFormat="1">
      <c r="Y251" s="53"/>
      <c r="Z251" s="53"/>
      <c r="AA251" s="53"/>
      <c r="AB251" s="53"/>
      <c r="AC251" s="53"/>
      <c r="AD251" s="53"/>
      <c r="AE251" s="53"/>
      <c r="AF251" s="53"/>
      <c r="AG251" s="53"/>
    </row>
    <row r="252" spans="25:33" s="1" customFormat="1">
      <c r="Y252" s="53"/>
      <c r="Z252" s="53"/>
      <c r="AA252" s="53"/>
      <c r="AB252" s="53"/>
      <c r="AC252" s="53"/>
      <c r="AD252" s="53"/>
      <c r="AE252" s="53"/>
      <c r="AF252" s="53"/>
      <c r="AG252" s="53"/>
    </row>
    <row r="253" spans="25:33" s="1" customFormat="1">
      <c r="Y253" s="53"/>
      <c r="Z253" s="53"/>
      <c r="AA253" s="53"/>
      <c r="AB253" s="53"/>
      <c r="AC253" s="53"/>
      <c r="AD253" s="53"/>
      <c r="AE253" s="53"/>
      <c r="AF253" s="53"/>
      <c r="AG253" s="53"/>
    </row>
    <row r="254" spans="25:33" s="1" customFormat="1">
      <c r="Y254" s="53"/>
      <c r="Z254" s="53"/>
      <c r="AA254" s="53"/>
      <c r="AB254" s="53"/>
      <c r="AC254" s="53"/>
      <c r="AD254" s="53"/>
      <c r="AE254" s="53"/>
      <c r="AF254" s="53"/>
      <c r="AG254" s="53"/>
    </row>
    <row r="255" spans="25:33" s="1" customFormat="1">
      <c r="Y255" s="53"/>
      <c r="Z255" s="53"/>
      <c r="AA255" s="53"/>
      <c r="AB255" s="53"/>
      <c r="AC255" s="53"/>
      <c r="AD255" s="53"/>
      <c r="AE255" s="53"/>
      <c r="AF255" s="53"/>
      <c r="AG255" s="53"/>
    </row>
    <row r="256" spans="25:33" s="1" customFormat="1">
      <c r="Y256" s="53"/>
      <c r="Z256" s="53"/>
      <c r="AA256" s="53"/>
      <c r="AB256" s="53"/>
      <c r="AC256" s="53"/>
      <c r="AD256" s="53"/>
      <c r="AE256" s="53"/>
      <c r="AF256" s="53"/>
      <c r="AG256" s="53"/>
    </row>
    <row r="257" spans="25:33" s="1" customFormat="1">
      <c r="Y257" s="53"/>
      <c r="Z257" s="53"/>
      <c r="AA257" s="53"/>
      <c r="AB257" s="53"/>
      <c r="AC257" s="53"/>
      <c r="AD257" s="53"/>
      <c r="AE257" s="53"/>
      <c r="AF257" s="53"/>
      <c r="AG257" s="53"/>
    </row>
    <row r="258" spans="25:33" s="1" customFormat="1">
      <c r="Y258" s="53"/>
      <c r="Z258" s="53"/>
      <c r="AA258" s="53"/>
      <c r="AB258" s="53"/>
      <c r="AC258" s="53"/>
      <c r="AD258" s="53"/>
      <c r="AE258" s="53"/>
      <c r="AF258" s="53"/>
      <c r="AG258" s="53"/>
    </row>
    <row r="259" spans="25:33" s="1" customFormat="1">
      <c r="Y259" s="53"/>
      <c r="Z259" s="53"/>
      <c r="AA259" s="53"/>
      <c r="AB259" s="53"/>
      <c r="AC259" s="53"/>
      <c r="AD259" s="53"/>
      <c r="AE259" s="53"/>
      <c r="AF259" s="53"/>
      <c r="AG259" s="53"/>
    </row>
    <row r="260" spans="25:33" s="1" customFormat="1">
      <c r="Y260" s="53"/>
      <c r="Z260" s="53"/>
      <c r="AA260" s="53"/>
      <c r="AB260" s="53"/>
      <c r="AC260" s="53"/>
      <c r="AD260" s="53"/>
      <c r="AE260" s="53"/>
      <c r="AF260" s="53"/>
      <c r="AG260" s="53"/>
    </row>
    <row r="261" spans="25:33" s="1" customFormat="1">
      <c r="Y261" s="53"/>
      <c r="Z261" s="53"/>
      <c r="AA261" s="53"/>
      <c r="AB261" s="53"/>
      <c r="AC261" s="53"/>
      <c r="AD261" s="53"/>
      <c r="AE261" s="53"/>
      <c r="AF261" s="53"/>
      <c r="AG261" s="53"/>
    </row>
    <row r="262" spans="25:33" s="1" customFormat="1">
      <c r="Y262" s="53"/>
      <c r="Z262" s="53"/>
      <c r="AA262" s="53"/>
      <c r="AB262" s="53"/>
      <c r="AC262" s="53"/>
      <c r="AD262" s="53"/>
      <c r="AE262" s="53"/>
      <c r="AF262" s="53"/>
      <c r="AG262" s="53"/>
    </row>
    <row r="263" spans="25:33" s="1" customFormat="1">
      <c r="Y263" s="53"/>
      <c r="Z263" s="53"/>
      <c r="AA263" s="53"/>
      <c r="AB263" s="53"/>
      <c r="AC263" s="53"/>
      <c r="AD263" s="53"/>
      <c r="AE263" s="53"/>
      <c r="AF263" s="53"/>
      <c r="AG263" s="53"/>
    </row>
    <row r="264" spans="25:33" s="1" customFormat="1">
      <c r="Y264" s="53"/>
      <c r="Z264" s="53"/>
      <c r="AA264" s="53"/>
      <c r="AB264" s="53"/>
      <c r="AC264" s="53"/>
      <c r="AD264" s="53"/>
      <c r="AE264" s="53"/>
      <c r="AF264" s="53"/>
      <c r="AG264" s="53"/>
    </row>
    <row r="265" spans="25:33" s="1" customFormat="1">
      <c r="Y265" s="53"/>
      <c r="Z265" s="53"/>
      <c r="AA265" s="53"/>
      <c r="AB265" s="53"/>
      <c r="AC265" s="53"/>
      <c r="AD265" s="53"/>
      <c r="AE265" s="53"/>
      <c r="AF265" s="53"/>
      <c r="AG265" s="53"/>
    </row>
    <row r="266" spans="25:33" s="1" customFormat="1">
      <c r="Y266" s="53"/>
      <c r="Z266" s="53"/>
      <c r="AA266" s="53"/>
      <c r="AB266" s="53"/>
      <c r="AC266" s="53"/>
      <c r="AD266" s="53"/>
      <c r="AE266" s="53"/>
      <c r="AF266" s="53"/>
      <c r="AG266" s="53"/>
    </row>
    <row r="267" spans="25:33" s="1" customFormat="1">
      <c r="Y267" s="53"/>
      <c r="Z267" s="53"/>
      <c r="AA267" s="53"/>
      <c r="AB267" s="53"/>
      <c r="AC267" s="53"/>
      <c r="AD267" s="53"/>
      <c r="AE267" s="53"/>
      <c r="AF267" s="53"/>
      <c r="AG267" s="53"/>
    </row>
    <row r="268" spans="25:33" s="1" customFormat="1">
      <c r="Y268" s="53"/>
      <c r="Z268" s="53"/>
      <c r="AA268" s="53"/>
      <c r="AB268" s="53"/>
      <c r="AC268" s="53"/>
      <c r="AD268" s="53"/>
      <c r="AE268" s="53"/>
      <c r="AF268" s="53"/>
      <c r="AG268" s="53"/>
    </row>
    <row r="269" spans="25:33" s="1" customFormat="1">
      <c r="Y269" s="53"/>
      <c r="Z269" s="53"/>
      <c r="AA269" s="53"/>
      <c r="AB269" s="53"/>
      <c r="AC269" s="53"/>
      <c r="AD269" s="53"/>
      <c r="AE269" s="53"/>
      <c r="AF269" s="53"/>
      <c r="AG269" s="53"/>
    </row>
    <row r="270" spans="25:33" s="1" customFormat="1">
      <c r="Y270" s="53"/>
      <c r="Z270" s="53"/>
      <c r="AA270" s="53"/>
      <c r="AB270" s="53"/>
      <c r="AC270" s="53"/>
      <c r="AD270" s="53"/>
      <c r="AE270" s="53"/>
      <c r="AF270" s="53"/>
      <c r="AG270" s="53"/>
    </row>
    <row r="271" spans="25:33" s="1" customFormat="1">
      <c r="Y271" s="53"/>
      <c r="Z271" s="53"/>
      <c r="AA271" s="53"/>
      <c r="AB271" s="53"/>
      <c r="AC271" s="53"/>
      <c r="AD271" s="53"/>
      <c r="AE271" s="53"/>
      <c r="AF271" s="53"/>
      <c r="AG271" s="53"/>
    </row>
    <row r="272" spans="25:33" s="1" customFormat="1">
      <c r="Y272" s="53"/>
      <c r="Z272" s="53"/>
      <c r="AA272" s="53"/>
      <c r="AB272" s="53"/>
      <c r="AC272" s="53"/>
      <c r="AD272" s="53"/>
      <c r="AE272" s="53"/>
      <c r="AF272" s="53"/>
      <c r="AG272" s="53"/>
    </row>
    <row r="273" spans="25:33" s="1" customFormat="1">
      <c r="Y273" s="53"/>
      <c r="Z273" s="53"/>
      <c r="AA273" s="53"/>
      <c r="AB273" s="53"/>
      <c r="AC273" s="53"/>
      <c r="AD273" s="53"/>
      <c r="AE273" s="53"/>
      <c r="AF273" s="53"/>
      <c r="AG273" s="53"/>
    </row>
    <row r="274" spans="25:33" s="1" customFormat="1">
      <c r="Y274" s="53"/>
      <c r="Z274" s="53"/>
      <c r="AA274" s="53"/>
      <c r="AB274" s="53"/>
      <c r="AC274" s="53"/>
      <c r="AD274" s="53"/>
      <c r="AE274" s="53"/>
      <c r="AF274" s="53"/>
      <c r="AG274" s="53"/>
    </row>
    <row r="275" spans="25:33" s="1" customFormat="1">
      <c r="Y275" s="53"/>
      <c r="Z275" s="53"/>
      <c r="AA275" s="53"/>
      <c r="AB275" s="53"/>
      <c r="AC275" s="53"/>
      <c r="AD275" s="53"/>
      <c r="AE275" s="53"/>
      <c r="AF275" s="53"/>
      <c r="AG275" s="53"/>
    </row>
    <row r="276" spans="25:33" s="1" customFormat="1">
      <c r="Y276" s="53"/>
      <c r="Z276" s="53"/>
      <c r="AA276" s="53"/>
      <c r="AB276" s="53"/>
      <c r="AC276" s="53"/>
      <c r="AD276" s="53"/>
      <c r="AE276" s="53"/>
      <c r="AF276" s="53"/>
      <c r="AG276" s="53"/>
    </row>
    <row r="277" spans="25:33" s="1" customFormat="1">
      <c r="Y277" s="53"/>
      <c r="Z277" s="53"/>
      <c r="AA277" s="53"/>
      <c r="AB277" s="53"/>
      <c r="AC277" s="53"/>
      <c r="AD277" s="53"/>
      <c r="AE277" s="53"/>
      <c r="AF277" s="53"/>
      <c r="AG277" s="53"/>
    </row>
    <row r="278" spans="25:33" s="1" customFormat="1">
      <c r="Y278" s="53"/>
      <c r="Z278" s="53"/>
      <c r="AA278" s="53"/>
      <c r="AB278" s="53"/>
      <c r="AC278" s="53"/>
      <c r="AD278" s="53"/>
      <c r="AE278" s="53"/>
      <c r="AF278" s="53"/>
      <c r="AG278" s="53"/>
    </row>
    <row r="279" spans="25:33" s="1" customFormat="1">
      <c r="Y279" s="53"/>
      <c r="Z279" s="53"/>
      <c r="AA279" s="53"/>
      <c r="AB279" s="53"/>
      <c r="AC279" s="53"/>
      <c r="AD279" s="53"/>
      <c r="AE279" s="53"/>
      <c r="AF279" s="53"/>
      <c r="AG279" s="53"/>
    </row>
    <row r="280" spans="25:33" s="1" customFormat="1">
      <c r="Y280" s="53"/>
      <c r="Z280" s="53"/>
      <c r="AA280" s="53"/>
      <c r="AB280" s="53"/>
      <c r="AC280" s="53"/>
      <c r="AD280" s="53"/>
      <c r="AE280" s="53"/>
      <c r="AF280" s="53"/>
      <c r="AG280" s="53"/>
    </row>
    <row r="281" spans="25:33" s="1" customFormat="1">
      <c r="Y281" s="53"/>
      <c r="Z281" s="53"/>
      <c r="AA281" s="53"/>
      <c r="AB281" s="53"/>
      <c r="AC281" s="53"/>
      <c r="AD281" s="53"/>
      <c r="AE281" s="53"/>
      <c r="AF281" s="53"/>
      <c r="AG281" s="53"/>
    </row>
    <row r="282" spans="25:33" s="1" customFormat="1">
      <c r="Y282" s="53"/>
      <c r="Z282" s="53"/>
      <c r="AA282" s="53"/>
      <c r="AB282" s="53"/>
      <c r="AC282" s="53"/>
      <c r="AD282" s="53"/>
      <c r="AE282" s="53"/>
      <c r="AF282" s="53"/>
      <c r="AG282" s="53"/>
    </row>
    <row r="283" spans="25:33" s="1" customFormat="1">
      <c r="Y283" s="53"/>
      <c r="Z283" s="53"/>
      <c r="AA283" s="53"/>
      <c r="AB283" s="53"/>
      <c r="AC283" s="53"/>
      <c r="AD283" s="53"/>
      <c r="AE283" s="53"/>
      <c r="AF283" s="53"/>
      <c r="AG283" s="53"/>
    </row>
    <row r="284" spans="25:33" s="1" customFormat="1">
      <c r="Y284" s="53"/>
      <c r="Z284" s="53"/>
      <c r="AA284" s="53"/>
      <c r="AB284" s="53"/>
      <c r="AC284" s="53"/>
      <c r="AD284" s="53"/>
      <c r="AE284" s="53"/>
      <c r="AF284" s="53"/>
      <c r="AG284" s="53"/>
    </row>
    <row r="285" spans="25:33" s="1" customFormat="1">
      <c r="Y285" s="53"/>
      <c r="Z285" s="53"/>
      <c r="AA285" s="53"/>
      <c r="AB285" s="53"/>
      <c r="AC285" s="53"/>
      <c r="AD285" s="53"/>
      <c r="AE285" s="53"/>
      <c r="AF285" s="53"/>
      <c r="AG285" s="53"/>
    </row>
    <row r="286" spans="25:33" s="1" customFormat="1">
      <c r="Y286" s="53"/>
      <c r="Z286" s="53"/>
      <c r="AA286" s="53"/>
      <c r="AB286" s="53"/>
      <c r="AC286" s="53"/>
      <c r="AD286" s="53"/>
      <c r="AE286" s="53"/>
      <c r="AF286" s="53"/>
      <c r="AG286" s="53"/>
    </row>
    <row r="287" spans="25:33" s="1" customFormat="1">
      <c r="Y287" s="53"/>
      <c r="Z287" s="53"/>
      <c r="AA287" s="53"/>
      <c r="AB287" s="53"/>
      <c r="AC287" s="53"/>
      <c r="AD287" s="53"/>
      <c r="AE287" s="53"/>
      <c r="AF287" s="53"/>
      <c r="AG287" s="53"/>
    </row>
    <row r="288" spans="25:33" s="1" customFormat="1">
      <c r="Y288" s="53"/>
      <c r="Z288" s="53"/>
      <c r="AA288" s="53"/>
      <c r="AB288" s="53"/>
      <c r="AC288" s="53"/>
      <c r="AD288" s="53"/>
      <c r="AE288" s="53"/>
      <c r="AF288" s="53"/>
      <c r="AG288" s="53"/>
    </row>
    <row r="289" spans="25:33" s="1" customFormat="1">
      <c r="Y289" s="53"/>
      <c r="Z289" s="53"/>
      <c r="AA289" s="53"/>
      <c r="AB289" s="53"/>
      <c r="AC289" s="53"/>
      <c r="AD289" s="53"/>
      <c r="AE289" s="53"/>
      <c r="AF289" s="53"/>
      <c r="AG289" s="53"/>
    </row>
    <row r="290" spans="25:33" s="1" customFormat="1">
      <c r="Y290" s="53"/>
      <c r="Z290" s="53"/>
      <c r="AA290" s="53"/>
      <c r="AB290" s="53"/>
      <c r="AC290" s="53"/>
      <c r="AD290" s="53"/>
      <c r="AE290" s="53"/>
      <c r="AF290" s="53"/>
      <c r="AG290" s="53"/>
    </row>
    <row r="291" spans="25:33" s="1" customFormat="1">
      <c r="Y291" s="53"/>
      <c r="Z291" s="53"/>
      <c r="AA291" s="53"/>
      <c r="AB291" s="53"/>
      <c r="AC291" s="53"/>
      <c r="AD291" s="53"/>
      <c r="AE291" s="53"/>
      <c r="AF291" s="53"/>
      <c r="AG291" s="53"/>
    </row>
    <row r="292" spans="25:33" s="1" customFormat="1">
      <c r="Y292" s="53"/>
      <c r="Z292" s="53"/>
      <c r="AA292" s="53"/>
      <c r="AB292" s="53"/>
      <c r="AC292" s="53"/>
      <c r="AD292" s="53"/>
      <c r="AE292" s="53"/>
      <c r="AF292" s="53"/>
      <c r="AG292" s="53"/>
    </row>
    <row r="293" spans="25:33" s="1" customFormat="1">
      <c r="Y293" s="53"/>
      <c r="Z293" s="53"/>
      <c r="AA293" s="53"/>
      <c r="AB293" s="53"/>
      <c r="AC293" s="53"/>
      <c r="AD293" s="53"/>
      <c r="AE293" s="53"/>
      <c r="AF293" s="53"/>
      <c r="AG293" s="53"/>
    </row>
    <row r="294" spans="25:33" s="1" customFormat="1">
      <c r="Y294" s="53"/>
      <c r="Z294" s="53"/>
      <c r="AA294" s="53"/>
      <c r="AB294" s="53"/>
      <c r="AC294" s="53"/>
      <c r="AD294" s="53"/>
      <c r="AE294" s="53"/>
      <c r="AF294" s="53"/>
      <c r="AG294" s="53"/>
    </row>
    <row r="295" spans="25:33" s="1" customFormat="1">
      <c r="Y295" s="53"/>
      <c r="Z295" s="53"/>
      <c r="AA295" s="53"/>
      <c r="AB295" s="53"/>
      <c r="AC295" s="53"/>
      <c r="AD295" s="53"/>
      <c r="AE295" s="53"/>
      <c r="AF295" s="53"/>
      <c r="AG295" s="53"/>
    </row>
    <row r="296" spans="25:33" s="1" customFormat="1">
      <c r="Y296" s="53"/>
      <c r="Z296" s="53"/>
      <c r="AA296" s="53"/>
      <c r="AB296" s="53"/>
      <c r="AC296" s="53"/>
      <c r="AD296" s="53"/>
      <c r="AE296" s="53"/>
      <c r="AF296" s="53"/>
      <c r="AG296" s="53"/>
    </row>
    <row r="297" spans="25:33" s="1" customFormat="1">
      <c r="Y297" s="53"/>
      <c r="Z297" s="53"/>
      <c r="AA297" s="53"/>
      <c r="AB297" s="53"/>
      <c r="AC297" s="53"/>
      <c r="AD297" s="53"/>
      <c r="AE297" s="53"/>
      <c r="AF297" s="53"/>
      <c r="AG297" s="53"/>
    </row>
    <row r="298" spans="25:33" s="1" customFormat="1">
      <c r="Y298" s="53"/>
      <c r="Z298" s="53"/>
      <c r="AA298" s="53"/>
      <c r="AB298" s="53"/>
      <c r="AC298" s="53"/>
      <c r="AD298" s="53"/>
      <c r="AE298" s="53"/>
      <c r="AF298" s="53"/>
      <c r="AG298" s="53"/>
    </row>
    <row r="299" spans="25:33" s="1" customFormat="1">
      <c r="Y299" s="53"/>
      <c r="Z299" s="53"/>
      <c r="AA299" s="53"/>
      <c r="AB299" s="53"/>
      <c r="AC299" s="53"/>
      <c r="AD299" s="53"/>
      <c r="AE299" s="53"/>
      <c r="AF299" s="53"/>
      <c r="AG299" s="53"/>
    </row>
    <row r="300" spans="25:33" s="1" customFormat="1">
      <c r="Y300" s="53"/>
      <c r="Z300" s="53"/>
      <c r="AA300" s="53"/>
      <c r="AB300" s="53"/>
      <c r="AC300" s="53"/>
      <c r="AD300" s="53"/>
      <c r="AE300" s="53"/>
      <c r="AF300" s="53"/>
      <c r="AG300" s="53"/>
    </row>
    <row r="301" spans="25:33" s="1" customFormat="1">
      <c r="Y301" s="53"/>
      <c r="Z301" s="53"/>
      <c r="AA301" s="53"/>
      <c r="AB301" s="53"/>
      <c r="AC301" s="53"/>
      <c r="AD301" s="53"/>
      <c r="AE301" s="53"/>
      <c r="AF301" s="53"/>
      <c r="AG301" s="53"/>
    </row>
    <row r="302" spans="25:33" s="1" customFormat="1">
      <c r="Y302" s="53"/>
      <c r="Z302" s="53"/>
      <c r="AA302" s="53"/>
      <c r="AB302" s="53"/>
      <c r="AC302" s="53"/>
      <c r="AD302" s="53"/>
      <c r="AE302" s="53"/>
      <c r="AF302" s="53"/>
      <c r="AG302" s="53"/>
    </row>
    <row r="303" spans="25:33" s="1" customFormat="1">
      <c r="Y303" s="53"/>
      <c r="Z303" s="53"/>
      <c r="AA303" s="53"/>
      <c r="AB303" s="53"/>
      <c r="AC303" s="53"/>
      <c r="AD303" s="53"/>
      <c r="AE303" s="53"/>
      <c r="AF303" s="53"/>
      <c r="AG303" s="53"/>
    </row>
    <row r="304" spans="25:33" s="1" customFormat="1">
      <c r="Y304" s="53"/>
      <c r="Z304" s="53"/>
      <c r="AA304" s="53"/>
      <c r="AB304" s="53"/>
      <c r="AC304" s="53"/>
      <c r="AD304" s="53"/>
      <c r="AE304" s="53"/>
      <c r="AF304" s="53"/>
      <c r="AG304" s="53"/>
    </row>
    <row r="305" spans="25:33" s="1" customFormat="1">
      <c r="Y305" s="53"/>
      <c r="Z305" s="53"/>
      <c r="AA305" s="53"/>
      <c r="AB305" s="53"/>
      <c r="AC305" s="53"/>
      <c r="AD305" s="53"/>
      <c r="AE305" s="53"/>
      <c r="AF305" s="53"/>
      <c r="AG305" s="53"/>
    </row>
    <row r="306" spans="25:33" s="1" customFormat="1">
      <c r="Y306" s="53"/>
      <c r="Z306" s="53"/>
      <c r="AA306" s="53"/>
      <c r="AB306" s="53"/>
      <c r="AC306" s="53"/>
      <c r="AD306" s="53"/>
      <c r="AE306" s="53"/>
      <c r="AF306" s="53"/>
      <c r="AG306" s="53"/>
    </row>
    <row r="307" spans="25:33" s="1" customFormat="1">
      <c r="Y307" s="53"/>
      <c r="Z307" s="53"/>
      <c r="AA307" s="53"/>
      <c r="AB307" s="53"/>
      <c r="AC307" s="53"/>
      <c r="AD307" s="53"/>
      <c r="AE307" s="53"/>
      <c r="AF307" s="53"/>
      <c r="AG307" s="53"/>
    </row>
    <row r="308" spans="25:33" s="1" customFormat="1">
      <c r="Y308" s="53"/>
      <c r="Z308" s="53"/>
      <c r="AA308" s="53"/>
      <c r="AB308" s="53"/>
      <c r="AC308" s="53"/>
      <c r="AD308" s="53"/>
      <c r="AE308" s="53"/>
      <c r="AF308" s="53"/>
      <c r="AG308" s="53"/>
    </row>
    <row r="309" spans="25:33" s="1" customFormat="1">
      <c r="Y309" s="53"/>
      <c r="Z309" s="53"/>
      <c r="AA309" s="53"/>
      <c r="AB309" s="53"/>
      <c r="AC309" s="53"/>
      <c r="AD309" s="53"/>
      <c r="AE309" s="53"/>
      <c r="AF309" s="53"/>
      <c r="AG309" s="53"/>
    </row>
    <row r="310" spans="25:33" s="1" customFormat="1">
      <c r="Y310" s="53"/>
      <c r="Z310" s="53"/>
      <c r="AA310" s="53"/>
      <c r="AB310" s="53"/>
      <c r="AC310" s="53"/>
      <c r="AD310" s="53"/>
      <c r="AE310" s="53"/>
      <c r="AF310" s="53"/>
      <c r="AG310" s="53"/>
    </row>
    <row r="311" spans="25:33" s="1" customFormat="1">
      <c r="Y311" s="53"/>
      <c r="Z311" s="53"/>
      <c r="AA311" s="53"/>
      <c r="AB311" s="53"/>
      <c r="AC311" s="53"/>
      <c r="AD311" s="53"/>
      <c r="AE311" s="53"/>
      <c r="AF311" s="53"/>
      <c r="AG311" s="53"/>
    </row>
    <row r="312" spans="25:33" s="1" customFormat="1">
      <c r="Y312" s="53"/>
      <c r="Z312" s="53"/>
      <c r="AA312" s="53"/>
      <c r="AB312" s="53"/>
      <c r="AC312" s="53"/>
      <c r="AD312" s="53"/>
      <c r="AE312" s="53"/>
      <c r="AF312" s="53"/>
      <c r="AG312" s="53"/>
    </row>
    <row r="313" spans="25:33" s="1" customFormat="1">
      <c r="Y313" s="53"/>
      <c r="Z313" s="53"/>
      <c r="AA313" s="53"/>
      <c r="AB313" s="53"/>
      <c r="AC313" s="53"/>
      <c r="AD313" s="53"/>
      <c r="AE313" s="53"/>
      <c r="AF313" s="53"/>
      <c r="AG313" s="53"/>
    </row>
    <row r="314" spans="25:33" s="1" customFormat="1">
      <c r="Y314" s="53"/>
      <c r="Z314" s="53"/>
      <c r="AA314" s="53"/>
      <c r="AB314" s="53"/>
      <c r="AC314" s="53"/>
      <c r="AD314" s="53"/>
      <c r="AE314" s="53"/>
      <c r="AF314" s="53"/>
      <c r="AG314" s="53"/>
    </row>
    <row r="315" spans="25:33" s="1" customFormat="1">
      <c r="Y315" s="53"/>
      <c r="Z315" s="53"/>
      <c r="AA315" s="53"/>
      <c r="AB315" s="53"/>
      <c r="AC315" s="53"/>
      <c r="AD315" s="53"/>
      <c r="AE315" s="53"/>
      <c r="AF315" s="53"/>
      <c r="AG315" s="53"/>
    </row>
    <row r="316" spans="25:33" s="1" customFormat="1">
      <c r="Y316" s="53"/>
      <c r="Z316" s="53"/>
      <c r="AA316" s="53"/>
      <c r="AB316" s="53"/>
      <c r="AC316" s="53"/>
      <c r="AD316" s="53"/>
      <c r="AE316" s="53"/>
      <c r="AF316" s="53"/>
      <c r="AG316" s="53"/>
    </row>
    <row r="317" spans="25:33" s="1" customFormat="1">
      <c r="Y317" s="53"/>
      <c r="Z317" s="53"/>
      <c r="AA317" s="53"/>
      <c r="AB317" s="53"/>
      <c r="AC317" s="53"/>
      <c r="AD317" s="53"/>
      <c r="AE317" s="53"/>
      <c r="AF317" s="53"/>
      <c r="AG317" s="53"/>
    </row>
    <row r="318" spans="25:33" s="1" customFormat="1">
      <c r="Y318" s="53"/>
      <c r="Z318" s="53"/>
      <c r="AA318" s="53"/>
      <c r="AB318" s="53"/>
      <c r="AC318" s="53"/>
      <c r="AD318" s="53"/>
      <c r="AE318" s="53"/>
      <c r="AF318" s="53"/>
      <c r="AG318" s="53"/>
    </row>
    <row r="319" spans="25:33" s="1" customFormat="1">
      <c r="Y319" s="53"/>
      <c r="Z319" s="53"/>
      <c r="AA319" s="53"/>
      <c r="AB319" s="53"/>
      <c r="AC319" s="53"/>
      <c r="AD319" s="53"/>
      <c r="AE319" s="53"/>
      <c r="AF319" s="53"/>
      <c r="AG319" s="53"/>
    </row>
    <row r="320" spans="25:33" s="1" customFormat="1">
      <c r="Y320" s="53"/>
      <c r="Z320" s="53"/>
      <c r="AA320" s="53"/>
      <c r="AB320" s="53"/>
      <c r="AC320" s="53"/>
      <c r="AD320" s="53"/>
      <c r="AE320" s="53"/>
      <c r="AF320" s="53"/>
      <c r="AG320" s="53"/>
    </row>
    <row r="321" spans="25:33" s="1" customFormat="1">
      <c r="Y321" s="53"/>
      <c r="Z321" s="53"/>
      <c r="AA321" s="53"/>
      <c r="AB321" s="53"/>
      <c r="AC321" s="53"/>
      <c r="AD321" s="53"/>
      <c r="AE321" s="53"/>
      <c r="AF321" s="53"/>
      <c r="AG321" s="53"/>
    </row>
    <row r="322" spans="25:33" s="1" customFormat="1">
      <c r="Y322" s="53"/>
      <c r="Z322" s="53"/>
      <c r="AA322" s="53"/>
      <c r="AB322" s="53"/>
      <c r="AC322" s="53"/>
      <c r="AD322" s="53"/>
      <c r="AE322" s="53"/>
      <c r="AF322" s="53"/>
      <c r="AG322" s="53"/>
    </row>
    <row r="323" spans="25:33" s="1" customFormat="1">
      <c r="Y323" s="53"/>
      <c r="Z323" s="53"/>
      <c r="AA323" s="53"/>
      <c r="AB323" s="53"/>
      <c r="AC323" s="53"/>
      <c r="AD323" s="53"/>
      <c r="AE323" s="53"/>
      <c r="AF323" s="53"/>
      <c r="AG323" s="53"/>
    </row>
    <row r="324" spans="25:33" s="1" customFormat="1">
      <c r="Y324" s="53"/>
      <c r="Z324" s="53"/>
      <c r="AA324" s="53"/>
      <c r="AB324" s="53"/>
      <c r="AC324" s="53"/>
      <c r="AD324" s="53"/>
      <c r="AE324" s="53"/>
      <c r="AF324" s="53"/>
      <c r="AG324" s="53"/>
    </row>
    <row r="325" spans="25:33" s="1" customFormat="1">
      <c r="Y325" s="53"/>
      <c r="Z325" s="53"/>
      <c r="AA325" s="53"/>
      <c r="AB325" s="53"/>
      <c r="AC325" s="53"/>
      <c r="AD325" s="53"/>
      <c r="AE325" s="53"/>
      <c r="AF325" s="53"/>
      <c r="AG325" s="53"/>
    </row>
    <row r="326" spans="25:33" s="1" customFormat="1">
      <c r="Y326" s="53"/>
      <c r="Z326" s="53"/>
      <c r="AA326" s="53"/>
      <c r="AB326" s="53"/>
      <c r="AC326" s="53"/>
      <c r="AD326" s="53"/>
      <c r="AE326" s="53"/>
      <c r="AF326" s="53"/>
      <c r="AG326" s="53"/>
    </row>
    <row r="327" spans="25:33" s="1" customFormat="1">
      <c r="Y327" s="53"/>
      <c r="Z327" s="53"/>
      <c r="AA327" s="53"/>
      <c r="AB327" s="53"/>
      <c r="AC327" s="53"/>
      <c r="AD327" s="53"/>
      <c r="AE327" s="53"/>
      <c r="AF327" s="53"/>
      <c r="AG327" s="53"/>
    </row>
    <row r="328" spans="25:33" s="1" customFormat="1">
      <c r="Y328" s="53"/>
      <c r="Z328" s="53"/>
      <c r="AA328" s="53"/>
      <c r="AB328" s="53"/>
      <c r="AC328" s="53"/>
      <c r="AD328" s="53"/>
      <c r="AE328" s="53"/>
      <c r="AF328" s="53"/>
      <c r="AG328" s="53"/>
    </row>
    <row r="329" spans="25:33" s="1" customFormat="1">
      <c r="Y329" s="53"/>
      <c r="Z329" s="53"/>
      <c r="AA329" s="53"/>
      <c r="AB329" s="53"/>
      <c r="AC329" s="53"/>
      <c r="AD329" s="53"/>
      <c r="AE329" s="53"/>
      <c r="AF329" s="53"/>
      <c r="AG329" s="53"/>
    </row>
    <row r="330" spans="25:33" s="1" customFormat="1">
      <c r="Y330" s="53"/>
      <c r="Z330" s="53"/>
      <c r="AA330" s="53"/>
      <c r="AB330" s="53"/>
      <c r="AC330" s="53"/>
      <c r="AD330" s="53"/>
      <c r="AE330" s="53"/>
      <c r="AF330" s="53"/>
      <c r="AG330" s="53"/>
    </row>
    <row r="331" spans="25:33" s="1" customFormat="1">
      <c r="Y331" s="53"/>
      <c r="Z331" s="53"/>
      <c r="AA331" s="53"/>
      <c r="AB331" s="53"/>
      <c r="AC331" s="53"/>
      <c r="AD331" s="53"/>
      <c r="AE331" s="53"/>
      <c r="AF331" s="53"/>
      <c r="AG331" s="53"/>
    </row>
    <row r="332" spans="25:33" s="1" customFormat="1">
      <c r="Y332" s="53"/>
      <c r="Z332" s="53"/>
      <c r="AA332" s="53"/>
      <c r="AB332" s="53"/>
      <c r="AC332" s="53"/>
      <c r="AD332" s="53"/>
      <c r="AE332" s="53"/>
      <c r="AF332" s="53"/>
      <c r="AG332" s="53"/>
    </row>
    <row r="333" spans="25:33" s="1" customFormat="1">
      <c r="Y333" s="53"/>
      <c r="Z333" s="53"/>
      <c r="AA333" s="53"/>
      <c r="AB333" s="53"/>
      <c r="AC333" s="53"/>
      <c r="AD333" s="53"/>
      <c r="AE333" s="53"/>
      <c r="AF333" s="53"/>
      <c r="AG333" s="53"/>
    </row>
    <row r="334" spans="25:33" s="1" customFormat="1">
      <c r="Y334" s="53"/>
      <c r="Z334" s="53"/>
      <c r="AA334" s="53"/>
      <c r="AB334" s="53"/>
      <c r="AC334" s="53"/>
      <c r="AD334" s="53"/>
      <c r="AE334" s="53"/>
      <c r="AF334" s="53"/>
      <c r="AG334" s="53"/>
    </row>
    <row r="335" spans="25:33" s="1" customFormat="1">
      <c r="Y335" s="53"/>
      <c r="Z335" s="53"/>
      <c r="AA335" s="53"/>
      <c r="AB335" s="53"/>
      <c r="AC335" s="53"/>
      <c r="AD335" s="53"/>
      <c r="AE335" s="53"/>
      <c r="AF335" s="53"/>
      <c r="AG335" s="53"/>
    </row>
    <row r="336" spans="25:33" s="1" customFormat="1">
      <c r="Y336" s="53"/>
      <c r="Z336" s="53"/>
      <c r="AA336" s="53"/>
      <c r="AB336" s="53"/>
      <c r="AC336" s="53"/>
      <c r="AD336" s="53"/>
      <c r="AE336" s="53"/>
      <c r="AF336" s="53"/>
      <c r="AG336" s="53"/>
    </row>
    <row r="337" spans="25:33" s="1" customFormat="1">
      <c r="Y337" s="53"/>
      <c r="Z337" s="53"/>
      <c r="AA337" s="53"/>
      <c r="AB337" s="53"/>
      <c r="AC337" s="53"/>
      <c r="AD337" s="53"/>
      <c r="AE337" s="53"/>
      <c r="AF337" s="53"/>
      <c r="AG337" s="53"/>
    </row>
    <row r="338" spans="25:33" s="1" customFormat="1">
      <c r="Y338" s="53"/>
      <c r="Z338" s="53"/>
      <c r="AA338" s="53"/>
      <c r="AB338" s="53"/>
      <c r="AC338" s="53"/>
      <c r="AD338" s="53"/>
      <c r="AE338" s="53"/>
      <c r="AF338" s="53"/>
      <c r="AG338" s="53"/>
    </row>
    <row r="339" spans="25:33" s="1" customFormat="1">
      <c r="Y339" s="53"/>
      <c r="Z339" s="53"/>
      <c r="AA339" s="53"/>
      <c r="AB339" s="53"/>
      <c r="AC339" s="53"/>
      <c r="AD339" s="53"/>
      <c r="AE339" s="53"/>
      <c r="AF339" s="53"/>
      <c r="AG339" s="53"/>
    </row>
    <row r="340" spans="25:33" s="1" customFormat="1">
      <c r="Y340" s="53"/>
      <c r="Z340" s="53"/>
      <c r="AA340" s="53"/>
      <c r="AB340" s="53"/>
      <c r="AC340" s="53"/>
      <c r="AD340" s="53"/>
      <c r="AE340" s="53"/>
      <c r="AF340" s="53"/>
      <c r="AG340" s="53"/>
    </row>
    <row r="341" spans="25:33" s="1" customFormat="1">
      <c r="Y341" s="53"/>
      <c r="Z341" s="53"/>
      <c r="AA341" s="53"/>
      <c r="AB341" s="53"/>
      <c r="AC341" s="53"/>
      <c r="AD341" s="53"/>
      <c r="AE341" s="53"/>
      <c r="AF341" s="53"/>
      <c r="AG341" s="53"/>
    </row>
    <row r="342" spans="25:33" s="1" customFormat="1">
      <c r="Y342" s="53"/>
      <c r="Z342" s="53"/>
      <c r="AA342" s="53"/>
      <c r="AB342" s="53"/>
      <c r="AC342" s="53"/>
      <c r="AD342" s="53"/>
      <c r="AE342" s="53"/>
      <c r="AF342" s="53"/>
      <c r="AG342" s="53"/>
    </row>
    <row r="343" spans="25:33" s="1" customFormat="1">
      <c r="Y343" s="53"/>
      <c r="Z343" s="53"/>
      <c r="AA343" s="53"/>
      <c r="AB343" s="53"/>
      <c r="AC343" s="53"/>
      <c r="AD343" s="53"/>
      <c r="AE343" s="53"/>
      <c r="AF343" s="53"/>
      <c r="AG343" s="53"/>
    </row>
    <row r="344" spans="25:33" s="1" customFormat="1">
      <c r="Y344" s="53"/>
      <c r="Z344" s="53"/>
      <c r="AA344" s="53"/>
      <c r="AB344" s="53"/>
      <c r="AC344" s="53"/>
      <c r="AD344" s="53"/>
      <c r="AE344" s="53"/>
      <c r="AF344" s="53"/>
      <c r="AG344" s="53"/>
    </row>
    <row r="345" spans="25:33" s="1" customFormat="1">
      <c r="Y345" s="53"/>
      <c r="Z345" s="53"/>
      <c r="AA345" s="53"/>
      <c r="AB345" s="53"/>
      <c r="AC345" s="53"/>
      <c r="AD345" s="53"/>
      <c r="AE345" s="53"/>
      <c r="AF345" s="53"/>
      <c r="AG345" s="53"/>
    </row>
    <row r="346" spans="25:33" s="1" customFormat="1">
      <c r="Y346" s="53"/>
      <c r="Z346" s="53"/>
      <c r="AA346" s="53"/>
      <c r="AB346" s="53"/>
      <c r="AC346" s="53"/>
      <c r="AD346" s="53"/>
      <c r="AE346" s="53"/>
      <c r="AF346" s="53"/>
      <c r="AG346" s="53"/>
    </row>
    <row r="347" spans="25:33" s="1" customFormat="1">
      <c r="Y347" s="53"/>
      <c r="Z347" s="53"/>
      <c r="AA347" s="53"/>
      <c r="AB347" s="53"/>
      <c r="AC347" s="53"/>
      <c r="AD347" s="53"/>
      <c r="AE347" s="53"/>
      <c r="AF347" s="53"/>
      <c r="AG347" s="53"/>
    </row>
    <row r="348" spans="25:33" s="1" customFormat="1">
      <c r="Y348" s="53"/>
      <c r="Z348" s="53"/>
      <c r="AA348" s="53"/>
      <c r="AB348" s="53"/>
      <c r="AC348" s="53"/>
      <c r="AD348" s="53"/>
      <c r="AE348" s="53"/>
      <c r="AF348" s="53"/>
      <c r="AG348" s="53"/>
    </row>
    <row r="349" spans="25:33" s="1" customFormat="1">
      <c r="Y349" s="53"/>
      <c r="Z349" s="53"/>
      <c r="AA349" s="53"/>
      <c r="AB349" s="53"/>
      <c r="AC349" s="53"/>
      <c r="AD349" s="53"/>
      <c r="AE349" s="53"/>
      <c r="AF349" s="53"/>
      <c r="AG349" s="53"/>
    </row>
    <row r="350" spans="25:33" s="1" customFormat="1">
      <c r="Y350" s="53"/>
      <c r="Z350" s="53"/>
      <c r="AA350" s="53"/>
      <c r="AB350" s="53"/>
      <c r="AC350" s="53"/>
      <c r="AD350" s="53"/>
      <c r="AE350" s="53"/>
      <c r="AF350" s="53"/>
      <c r="AG350" s="53"/>
    </row>
    <row r="351" spans="25:33" s="1" customFormat="1">
      <c r="Y351" s="53"/>
      <c r="Z351" s="53"/>
      <c r="AA351" s="53"/>
      <c r="AB351" s="53"/>
      <c r="AC351" s="53"/>
      <c r="AD351" s="53"/>
      <c r="AE351" s="53"/>
      <c r="AF351" s="53"/>
      <c r="AG351" s="53"/>
    </row>
    <row r="352" spans="25:33" s="1" customFormat="1">
      <c r="Y352" s="53"/>
      <c r="Z352" s="53"/>
      <c r="AA352" s="53"/>
      <c r="AB352" s="53"/>
      <c r="AC352" s="53"/>
      <c r="AD352" s="53"/>
      <c r="AE352" s="53"/>
      <c r="AF352" s="53"/>
      <c r="AG352" s="53"/>
    </row>
    <row r="353" spans="25:33" s="1" customFormat="1">
      <c r="Y353" s="53"/>
      <c r="Z353" s="53"/>
      <c r="AA353" s="53"/>
      <c r="AB353" s="53"/>
      <c r="AC353" s="53"/>
      <c r="AD353" s="53"/>
      <c r="AE353" s="53"/>
      <c r="AF353" s="53"/>
      <c r="AG353" s="53"/>
    </row>
    <row r="354" spans="25:33" s="1" customFormat="1">
      <c r="Y354" s="53"/>
      <c r="Z354" s="53"/>
      <c r="AA354" s="53"/>
      <c r="AB354" s="53"/>
      <c r="AC354" s="53"/>
      <c r="AD354" s="53"/>
      <c r="AE354" s="53"/>
      <c r="AF354" s="53"/>
      <c r="AG354" s="53"/>
    </row>
    <row r="355" spans="25:33" s="1" customFormat="1">
      <c r="Y355" s="53"/>
      <c r="Z355" s="53"/>
      <c r="AA355" s="53"/>
      <c r="AB355" s="53"/>
      <c r="AC355" s="53"/>
      <c r="AD355" s="53"/>
      <c r="AE355" s="53"/>
      <c r="AF355" s="53"/>
      <c r="AG355" s="53"/>
    </row>
    <row r="356" spans="25:33" s="1" customFormat="1">
      <c r="Y356" s="53"/>
      <c r="Z356" s="53"/>
      <c r="AA356" s="53"/>
      <c r="AB356" s="53"/>
      <c r="AC356" s="53"/>
      <c r="AD356" s="53"/>
      <c r="AE356" s="53"/>
      <c r="AF356" s="53"/>
      <c r="AG356" s="53"/>
    </row>
    <row r="357" spans="25:33" s="1" customFormat="1">
      <c r="Y357" s="53"/>
      <c r="Z357" s="53"/>
      <c r="AA357" s="53"/>
      <c r="AB357" s="53"/>
      <c r="AC357" s="53"/>
      <c r="AD357" s="53"/>
      <c r="AE357" s="53"/>
      <c r="AF357" s="53"/>
      <c r="AG357" s="53"/>
    </row>
    <row r="358" spans="25:33" s="1" customFormat="1">
      <c r="Y358" s="53"/>
      <c r="Z358" s="53"/>
      <c r="AA358" s="53"/>
      <c r="AB358" s="53"/>
      <c r="AC358" s="53"/>
      <c r="AD358" s="53"/>
      <c r="AE358" s="53"/>
      <c r="AF358" s="53"/>
      <c r="AG358" s="53"/>
    </row>
    <row r="359" spans="25:33" s="1" customFormat="1">
      <c r="Y359" s="53"/>
      <c r="Z359" s="53"/>
      <c r="AA359" s="53"/>
      <c r="AB359" s="53"/>
      <c r="AC359" s="53"/>
      <c r="AD359" s="53"/>
      <c r="AE359" s="53"/>
      <c r="AF359" s="53"/>
      <c r="AG359" s="53"/>
    </row>
    <row r="360" spans="25:33" s="1" customFormat="1">
      <c r="Y360" s="53"/>
      <c r="Z360" s="53"/>
      <c r="AA360" s="53"/>
      <c r="AB360" s="53"/>
      <c r="AC360" s="53"/>
      <c r="AD360" s="53"/>
      <c r="AE360" s="53"/>
      <c r="AF360" s="53"/>
      <c r="AG360" s="53"/>
    </row>
    <row r="361" spans="25:33" s="1" customFormat="1">
      <c r="Y361" s="53"/>
      <c r="Z361" s="53"/>
      <c r="AA361" s="53"/>
      <c r="AB361" s="53"/>
      <c r="AC361" s="53"/>
      <c r="AD361" s="53"/>
      <c r="AE361" s="53"/>
      <c r="AF361" s="53"/>
      <c r="AG361" s="53"/>
    </row>
    <row r="362" spans="25:33" s="1" customFormat="1">
      <c r="Y362" s="53"/>
      <c r="Z362" s="53"/>
      <c r="AA362" s="53"/>
      <c r="AB362" s="53"/>
      <c r="AC362" s="53"/>
      <c r="AD362" s="53"/>
      <c r="AE362" s="53"/>
      <c r="AF362" s="53"/>
      <c r="AG362" s="53"/>
    </row>
    <row r="363" spans="25:33" s="1" customFormat="1">
      <c r="Y363" s="53"/>
      <c r="Z363" s="53"/>
      <c r="AA363" s="53"/>
      <c r="AB363" s="53"/>
      <c r="AC363" s="53"/>
      <c r="AD363" s="53"/>
      <c r="AE363" s="53"/>
      <c r="AF363" s="53"/>
      <c r="AG363" s="53"/>
    </row>
    <row r="364" spans="25:33" s="1" customFormat="1">
      <c r="Y364" s="53"/>
      <c r="Z364" s="53"/>
      <c r="AA364" s="53"/>
      <c r="AB364" s="53"/>
      <c r="AC364" s="53"/>
      <c r="AD364" s="53"/>
      <c r="AE364" s="53"/>
      <c r="AF364" s="53"/>
      <c r="AG364" s="53"/>
    </row>
    <row r="365" spans="25:33" s="1" customFormat="1">
      <c r="Y365" s="53"/>
      <c r="Z365" s="53"/>
      <c r="AA365" s="53"/>
      <c r="AB365" s="53"/>
      <c r="AC365" s="53"/>
      <c r="AD365" s="53"/>
      <c r="AE365" s="53"/>
      <c r="AF365" s="53"/>
      <c r="AG365" s="53"/>
    </row>
    <row r="366" spans="25:33" s="1" customFormat="1">
      <c r="Y366" s="53"/>
      <c r="Z366" s="53"/>
      <c r="AA366" s="53"/>
      <c r="AB366" s="53"/>
      <c r="AC366" s="53"/>
      <c r="AD366" s="53"/>
      <c r="AE366" s="53"/>
      <c r="AF366" s="53"/>
      <c r="AG366" s="53"/>
    </row>
    <row r="367" spans="25:33" s="1" customFormat="1">
      <c r="Y367" s="53"/>
      <c r="Z367" s="53"/>
      <c r="AA367" s="53"/>
      <c r="AB367" s="53"/>
      <c r="AC367" s="53"/>
      <c r="AD367" s="53"/>
      <c r="AE367" s="53"/>
      <c r="AF367" s="53"/>
      <c r="AG367" s="53"/>
    </row>
    <row r="368" spans="25:33" s="1" customFormat="1">
      <c r="Y368" s="53"/>
      <c r="Z368" s="53"/>
      <c r="AA368" s="53"/>
      <c r="AB368" s="53"/>
      <c r="AC368" s="53"/>
      <c r="AD368" s="53"/>
      <c r="AE368" s="53"/>
      <c r="AF368" s="53"/>
      <c r="AG368" s="53"/>
    </row>
    <row r="369" spans="25:33" s="1" customFormat="1">
      <c r="Y369" s="53"/>
      <c r="Z369" s="53"/>
      <c r="AA369" s="53"/>
      <c r="AB369" s="53"/>
      <c r="AC369" s="53"/>
      <c r="AD369" s="53"/>
      <c r="AE369" s="53"/>
      <c r="AF369" s="53"/>
      <c r="AG369" s="53"/>
    </row>
    <row r="370" spans="25:33" s="1" customFormat="1">
      <c r="Y370" s="53"/>
      <c r="Z370" s="53"/>
      <c r="AA370" s="53"/>
      <c r="AB370" s="53"/>
      <c r="AC370" s="53"/>
      <c r="AD370" s="53"/>
      <c r="AE370" s="53"/>
      <c r="AF370" s="53"/>
      <c r="AG370" s="53"/>
    </row>
    <row r="371" spans="25:33" s="1" customFormat="1">
      <c r="Y371" s="53"/>
      <c r="Z371" s="53"/>
      <c r="AA371" s="53"/>
      <c r="AB371" s="53"/>
      <c r="AC371" s="53"/>
      <c r="AD371" s="53"/>
      <c r="AE371" s="53"/>
      <c r="AF371" s="53"/>
      <c r="AG371" s="53"/>
    </row>
    <row r="372" spans="25:33" s="1" customFormat="1">
      <c r="Y372" s="53"/>
      <c r="Z372" s="53"/>
      <c r="AA372" s="53"/>
      <c r="AB372" s="53"/>
      <c r="AC372" s="53"/>
      <c r="AD372" s="53"/>
      <c r="AE372" s="53"/>
      <c r="AF372" s="53"/>
      <c r="AG372" s="53"/>
    </row>
    <row r="373" spans="25:33" s="1" customFormat="1">
      <c r="Y373" s="53"/>
      <c r="Z373" s="53"/>
      <c r="AA373" s="53"/>
      <c r="AB373" s="53"/>
      <c r="AC373" s="53"/>
      <c r="AD373" s="53"/>
      <c r="AE373" s="53"/>
      <c r="AF373" s="53"/>
      <c r="AG373" s="53"/>
    </row>
    <row r="374" spans="25:33" s="1" customFormat="1">
      <c r="Y374" s="53"/>
      <c r="Z374" s="53"/>
      <c r="AA374" s="53"/>
      <c r="AB374" s="53"/>
      <c r="AC374" s="53"/>
      <c r="AD374" s="53"/>
      <c r="AE374" s="53"/>
      <c r="AF374" s="53"/>
      <c r="AG374" s="53"/>
    </row>
    <row r="375" spans="25:33" s="1" customFormat="1">
      <c r="Y375" s="53"/>
      <c r="Z375" s="53"/>
      <c r="AA375" s="53"/>
      <c r="AB375" s="53"/>
      <c r="AC375" s="53"/>
      <c r="AD375" s="53"/>
      <c r="AE375" s="53"/>
      <c r="AF375" s="53"/>
      <c r="AG375" s="53"/>
    </row>
    <row r="376" spans="25:33" s="1" customFormat="1">
      <c r="Y376" s="53"/>
      <c r="Z376" s="53"/>
      <c r="AA376" s="53"/>
      <c r="AB376" s="53"/>
      <c r="AC376" s="53"/>
      <c r="AD376" s="53"/>
      <c r="AE376" s="53"/>
      <c r="AF376" s="53"/>
      <c r="AG376" s="53"/>
    </row>
    <row r="377" spans="25:33" s="1" customFormat="1">
      <c r="Y377" s="53"/>
      <c r="Z377" s="53"/>
      <c r="AA377" s="53"/>
      <c r="AB377" s="53"/>
      <c r="AC377" s="53"/>
      <c r="AD377" s="53"/>
      <c r="AE377" s="53"/>
      <c r="AF377" s="53"/>
      <c r="AG377" s="53"/>
    </row>
    <row r="378" spans="25:33" s="1" customFormat="1">
      <c r="Y378" s="53"/>
      <c r="Z378" s="53"/>
      <c r="AA378" s="53"/>
      <c r="AB378" s="53"/>
      <c r="AC378" s="53"/>
      <c r="AD378" s="53"/>
      <c r="AE378" s="53"/>
      <c r="AF378" s="53"/>
      <c r="AG378" s="53"/>
    </row>
    <row r="379" spans="25:33" s="1" customFormat="1">
      <c r="Y379" s="53"/>
      <c r="Z379" s="53"/>
      <c r="AA379" s="53"/>
      <c r="AB379" s="53"/>
      <c r="AC379" s="53"/>
      <c r="AD379" s="53"/>
      <c r="AE379" s="53"/>
      <c r="AF379" s="53"/>
      <c r="AG379" s="53"/>
    </row>
    <row r="380" spans="25:33" s="1" customFormat="1">
      <c r="Y380" s="53"/>
      <c r="Z380" s="53"/>
      <c r="AA380" s="53"/>
      <c r="AB380" s="53"/>
      <c r="AC380" s="53"/>
      <c r="AD380" s="53"/>
      <c r="AE380" s="53"/>
      <c r="AF380" s="53"/>
      <c r="AG380" s="53"/>
    </row>
    <row r="381" spans="25:33" s="1" customFormat="1">
      <c r="Y381" s="53"/>
      <c r="Z381" s="53"/>
      <c r="AA381" s="53"/>
      <c r="AB381" s="53"/>
      <c r="AC381" s="53"/>
      <c r="AD381" s="53"/>
      <c r="AE381" s="53"/>
      <c r="AF381" s="53"/>
      <c r="AG381" s="53"/>
    </row>
    <row r="382" spans="25:33" s="1" customFormat="1">
      <c r="Y382" s="53"/>
      <c r="Z382" s="53"/>
      <c r="AA382" s="53"/>
      <c r="AB382" s="53"/>
      <c r="AC382" s="53"/>
      <c r="AD382" s="53"/>
      <c r="AE382" s="53"/>
      <c r="AF382" s="53"/>
      <c r="AG382" s="53"/>
    </row>
    <row r="383" spans="25:33" s="1" customFormat="1">
      <c r="Y383" s="53"/>
      <c r="Z383" s="53"/>
      <c r="AA383" s="53"/>
      <c r="AB383" s="53"/>
      <c r="AC383" s="53"/>
      <c r="AD383" s="53"/>
      <c r="AE383" s="53"/>
      <c r="AF383" s="53"/>
      <c r="AG383" s="53"/>
    </row>
    <row r="384" spans="25:33" s="1" customFormat="1">
      <c r="Y384" s="53"/>
      <c r="Z384" s="53"/>
      <c r="AA384" s="53"/>
      <c r="AB384" s="53"/>
      <c r="AC384" s="53"/>
      <c r="AD384" s="53"/>
      <c r="AE384" s="53"/>
      <c r="AF384" s="53"/>
      <c r="AG384" s="53"/>
    </row>
    <row r="385" spans="25:33" s="1" customFormat="1">
      <c r="Y385" s="53"/>
      <c r="Z385" s="53"/>
      <c r="AA385" s="53"/>
      <c r="AB385" s="53"/>
      <c r="AC385" s="53"/>
      <c r="AD385" s="53"/>
      <c r="AE385" s="53"/>
      <c r="AF385" s="53"/>
      <c r="AG385" s="53"/>
    </row>
    <row r="386" spans="25:33" s="1" customFormat="1">
      <c r="Y386" s="53"/>
      <c r="Z386" s="53"/>
      <c r="AA386" s="53"/>
      <c r="AB386" s="53"/>
      <c r="AC386" s="53"/>
      <c r="AD386" s="53"/>
      <c r="AE386" s="53"/>
      <c r="AF386" s="53"/>
      <c r="AG386" s="53"/>
    </row>
    <row r="387" spans="25:33" s="1" customFormat="1">
      <c r="Y387" s="53"/>
      <c r="Z387" s="53"/>
      <c r="AA387" s="53"/>
      <c r="AB387" s="53"/>
      <c r="AC387" s="53"/>
      <c r="AD387" s="53"/>
      <c r="AE387" s="53"/>
      <c r="AF387" s="53"/>
      <c r="AG387" s="53"/>
    </row>
    <row r="388" spans="25:33" s="1" customFormat="1">
      <c r="Y388" s="53"/>
      <c r="Z388" s="53"/>
      <c r="AA388" s="53"/>
      <c r="AB388" s="53"/>
      <c r="AC388" s="53"/>
      <c r="AD388" s="53"/>
      <c r="AE388" s="53"/>
      <c r="AF388" s="53"/>
      <c r="AG388" s="53"/>
    </row>
    <row r="389" spans="25:33" s="1" customFormat="1">
      <c r="Y389" s="53"/>
      <c r="Z389" s="53"/>
      <c r="AA389" s="53"/>
      <c r="AB389" s="53"/>
      <c r="AC389" s="53"/>
      <c r="AD389" s="53"/>
      <c r="AE389" s="53"/>
      <c r="AF389" s="53"/>
      <c r="AG389" s="53"/>
    </row>
    <row r="390" spans="25:33" s="1" customFormat="1">
      <c r="Y390" s="53"/>
      <c r="Z390" s="53"/>
      <c r="AA390" s="53"/>
      <c r="AB390" s="53"/>
      <c r="AC390" s="53"/>
      <c r="AD390" s="53"/>
      <c r="AE390" s="53"/>
      <c r="AF390" s="53"/>
      <c r="AG390" s="53"/>
    </row>
    <row r="391" spans="25:33" s="1" customFormat="1">
      <c r="Y391" s="53"/>
      <c r="Z391" s="53"/>
      <c r="AA391" s="53"/>
      <c r="AB391" s="53"/>
      <c r="AC391" s="53"/>
      <c r="AD391" s="53"/>
      <c r="AE391" s="53"/>
      <c r="AF391" s="53"/>
      <c r="AG391" s="53"/>
    </row>
    <row r="392" spans="25:33" s="1" customFormat="1">
      <c r="Y392" s="53"/>
      <c r="Z392" s="53"/>
      <c r="AA392" s="53"/>
      <c r="AB392" s="53"/>
      <c r="AC392" s="53"/>
      <c r="AD392" s="53"/>
      <c r="AE392" s="53"/>
      <c r="AF392" s="53"/>
      <c r="AG392" s="53"/>
    </row>
    <row r="393" spans="25:33" s="1" customFormat="1">
      <c r="Y393" s="53"/>
      <c r="Z393" s="53"/>
      <c r="AA393" s="53"/>
      <c r="AB393" s="53"/>
      <c r="AC393" s="53"/>
      <c r="AD393" s="53"/>
      <c r="AE393" s="53"/>
      <c r="AF393" s="53"/>
      <c r="AG393" s="53"/>
    </row>
    <row r="394" spans="25:33" s="1" customFormat="1">
      <c r="Y394" s="53"/>
      <c r="Z394" s="53"/>
      <c r="AA394" s="53"/>
      <c r="AB394" s="53"/>
      <c r="AC394" s="53"/>
      <c r="AD394" s="53"/>
      <c r="AE394" s="53"/>
      <c r="AF394" s="53"/>
      <c r="AG394" s="53"/>
    </row>
    <row r="395" spans="25:33" s="1" customFormat="1">
      <c r="Y395" s="53"/>
      <c r="Z395" s="53"/>
      <c r="AA395" s="53"/>
      <c r="AB395" s="53"/>
      <c r="AC395" s="53"/>
      <c r="AD395" s="53"/>
      <c r="AE395" s="53"/>
      <c r="AF395" s="53"/>
      <c r="AG395" s="53"/>
    </row>
    <row r="396" spans="25:33" s="1" customFormat="1">
      <c r="Y396" s="53"/>
      <c r="Z396" s="53"/>
      <c r="AA396" s="53"/>
      <c r="AB396" s="53"/>
      <c r="AC396" s="53"/>
      <c r="AD396" s="53"/>
      <c r="AE396" s="53"/>
      <c r="AF396" s="53"/>
      <c r="AG396" s="53"/>
    </row>
    <row r="397" spans="25:33" s="1" customFormat="1">
      <c r="Y397" s="53"/>
      <c r="Z397" s="53"/>
      <c r="AA397" s="53"/>
      <c r="AB397" s="53"/>
      <c r="AC397" s="53"/>
      <c r="AD397" s="53"/>
      <c r="AE397" s="53"/>
      <c r="AF397" s="53"/>
      <c r="AG397" s="53"/>
    </row>
    <row r="398" spans="25:33" s="1" customFormat="1">
      <c r="Y398" s="53"/>
      <c r="Z398" s="53"/>
      <c r="AA398" s="53"/>
      <c r="AB398" s="53"/>
      <c r="AC398" s="53"/>
      <c r="AD398" s="53"/>
      <c r="AE398" s="53"/>
      <c r="AF398" s="53"/>
      <c r="AG398" s="53"/>
    </row>
    <row r="399" spans="25:33" s="1" customFormat="1">
      <c r="Y399" s="53"/>
      <c r="Z399" s="53"/>
      <c r="AA399" s="53"/>
      <c r="AB399" s="53"/>
      <c r="AC399" s="53"/>
      <c r="AD399" s="53"/>
      <c r="AE399" s="53"/>
      <c r="AF399" s="53"/>
      <c r="AG399" s="53"/>
    </row>
    <row r="400" spans="25:33" s="1" customFormat="1">
      <c r="Y400" s="53"/>
      <c r="Z400" s="53"/>
      <c r="AA400" s="53"/>
      <c r="AB400" s="53"/>
      <c r="AC400" s="53"/>
      <c r="AD400" s="53"/>
      <c r="AE400" s="53"/>
      <c r="AF400" s="53"/>
      <c r="AG400" s="53"/>
    </row>
    <row r="401" spans="25:33" s="1" customFormat="1">
      <c r="Y401" s="53"/>
      <c r="Z401" s="53"/>
      <c r="AA401" s="53"/>
      <c r="AB401" s="53"/>
      <c r="AC401" s="53"/>
      <c r="AD401" s="53"/>
      <c r="AE401" s="53"/>
      <c r="AF401" s="53"/>
      <c r="AG401" s="53"/>
    </row>
    <row r="402" spans="25:33" s="1" customFormat="1">
      <c r="Y402" s="53"/>
      <c r="Z402" s="53"/>
      <c r="AA402" s="53"/>
      <c r="AB402" s="53"/>
      <c r="AC402" s="53"/>
      <c r="AD402" s="53"/>
      <c r="AE402" s="53"/>
      <c r="AF402" s="53"/>
      <c r="AG402" s="53"/>
    </row>
    <row r="403" spans="25:33" s="1" customFormat="1">
      <c r="Y403" s="53"/>
      <c r="Z403" s="53"/>
      <c r="AA403" s="53"/>
      <c r="AB403" s="53"/>
      <c r="AC403" s="53"/>
      <c r="AD403" s="53"/>
      <c r="AE403" s="53"/>
      <c r="AF403" s="53"/>
      <c r="AG403" s="53"/>
    </row>
    <row r="404" spans="25:33" s="1" customFormat="1">
      <c r="Y404" s="53"/>
      <c r="Z404" s="53"/>
      <c r="AA404" s="53"/>
      <c r="AB404" s="53"/>
      <c r="AC404" s="53"/>
      <c r="AD404" s="53"/>
      <c r="AE404" s="53"/>
      <c r="AF404" s="53"/>
      <c r="AG404" s="53"/>
    </row>
    <row r="405" spans="25:33" s="1" customFormat="1">
      <c r="Y405" s="53"/>
      <c r="Z405" s="53"/>
      <c r="AA405" s="53"/>
      <c r="AB405" s="53"/>
      <c r="AC405" s="53"/>
      <c r="AD405" s="53"/>
      <c r="AE405" s="53"/>
      <c r="AF405" s="53"/>
      <c r="AG405" s="53"/>
    </row>
    <row r="406" spans="25:33" s="1" customFormat="1">
      <c r="Y406" s="53"/>
      <c r="Z406" s="53"/>
      <c r="AA406" s="53"/>
      <c r="AB406" s="53"/>
      <c r="AC406" s="53"/>
      <c r="AD406" s="53"/>
      <c r="AE406" s="53"/>
      <c r="AF406" s="53"/>
      <c r="AG406" s="53"/>
    </row>
    <row r="407" spans="25:33" s="1" customFormat="1">
      <c r="Y407" s="53"/>
      <c r="Z407" s="53"/>
      <c r="AA407" s="53"/>
      <c r="AB407" s="53"/>
      <c r="AC407" s="53"/>
      <c r="AD407" s="53"/>
      <c r="AE407" s="53"/>
      <c r="AF407" s="53"/>
      <c r="AG407" s="53"/>
    </row>
    <row r="408" spans="25:33" s="1" customFormat="1">
      <c r="Y408" s="53"/>
      <c r="Z408" s="53"/>
      <c r="AA408" s="53"/>
      <c r="AB408" s="53"/>
      <c r="AC408" s="53"/>
      <c r="AD408" s="53"/>
      <c r="AE408" s="53"/>
      <c r="AF408" s="53"/>
      <c r="AG408" s="53"/>
    </row>
    <row r="409" spans="25:33" s="1" customFormat="1">
      <c r="Y409" s="53"/>
      <c r="Z409" s="53"/>
      <c r="AA409" s="53"/>
      <c r="AB409" s="53"/>
      <c r="AC409" s="53"/>
      <c r="AD409" s="53"/>
      <c r="AE409" s="53"/>
      <c r="AF409" s="53"/>
      <c r="AG409" s="53"/>
    </row>
    <row r="410" spans="25:33" s="1" customFormat="1">
      <c r="Y410" s="53"/>
      <c r="Z410" s="53"/>
      <c r="AA410" s="53"/>
      <c r="AB410" s="53"/>
      <c r="AC410" s="53"/>
      <c r="AD410" s="53"/>
      <c r="AE410" s="53"/>
      <c r="AF410" s="53"/>
      <c r="AG410" s="53"/>
    </row>
    <row r="411" spans="25:33" s="1" customFormat="1">
      <c r="Y411" s="53"/>
      <c r="Z411" s="53"/>
      <c r="AA411" s="53"/>
      <c r="AB411" s="53"/>
      <c r="AC411" s="53"/>
      <c r="AD411" s="53"/>
      <c r="AE411" s="53"/>
      <c r="AF411" s="53"/>
      <c r="AG411" s="53"/>
    </row>
    <row r="412" spans="25:33" s="1" customFormat="1">
      <c r="Y412" s="53"/>
      <c r="Z412" s="53"/>
      <c r="AA412" s="53"/>
      <c r="AB412" s="53"/>
      <c r="AC412" s="53"/>
      <c r="AD412" s="53"/>
      <c r="AE412" s="53"/>
      <c r="AF412" s="53"/>
      <c r="AG412" s="53"/>
    </row>
    <row r="413" spans="25:33" s="1" customFormat="1">
      <c r="Y413" s="53"/>
      <c r="Z413" s="53"/>
      <c r="AA413" s="53"/>
      <c r="AB413" s="53"/>
      <c r="AC413" s="53"/>
      <c r="AD413" s="53"/>
      <c r="AE413" s="53"/>
      <c r="AF413" s="53"/>
      <c r="AG413" s="53"/>
    </row>
    <row r="414" spans="25:33" s="1" customFormat="1">
      <c r="Y414" s="53"/>
      <c r="Z414" s="53"/>
      <c r="AA414" s="53"/>
      <c r="AB414" s="53"/>
      <c r="AC414" s="53"/>
      <c r="AD414" s="53"/>
      <c r="AE414" s="53"/>
      <c r="AF414" s="53"/>
      <c r="AG414" s="53"/>
    </row>
    <row r="415" spans="25:33" s="1" customFormat="1">
      <c r="Y415" s="53"/>
      <c r="Z415" s="53"/>
      <c r="AA415" s="53"/>
      <c r="AB415" s="53"/>
      <c r="AC415" s="53"/>
      <c r="AD415" s="53"/>
      <c r="AE415" s="53"/>
      <c r="AF415" s="53"/>
      <c r="AG415" s="53"/>
    </row>
    <row r="416" spans="25:33" s="1" customFormat="1">
      <c r="Y416" s="53"/>
      <c r="Z416" s="53"/>
      <c r="AA416" s="53"/>
      <c r="AB416" s="53"/>
      <c r="AC416" s="53"/>
      <c r="AD416" s="53"/>
      <c r="AE416" s="53"/>
      <c r="AF416" s="53"/>
      <c r="AG416" s="53"/>
    </row>
    <row r="417" spans="25:33" s="1" customFormat="1">
      <c r="Y417" s="53"/>
      <c r="Z417" s="53"/>
      <c r="AA417" s="53"/>
      <c r="AB417" s="53"/>
      <c r="AC417" s="53"/>
      <c r="AD417" s="53"/>
      <c r="AE417" s="53"/>
      <c r="AF417" s="53"/>
      <c r="AG417" s="53"/>
    </row>
    <row r="418" spans="25:33" s="1" customFormat="1">
      <c r="Y418" s="53"/>
      <c r="Z418" s="53"/>
      <c r="AA418" s="53"/>
      <c r="AB418" s="53"/>
      <c r="AC418" s="53"/>
      <c r="AD418" s="53"/>
      <c r="AE418" s="53"/>
      <c r="AF418" s="53"/>
      <c r="AG418" s="53"/>
    </row>
    <row r="419" spans="25:33" s="1" customFormat="1">
      <c r="Y419" s="53"/>
      <c r="Z419" s="53"/>
      <c r="AA419" s="53"/>
      <c r="AB419" s="53"/>
      <c r="AC419" s="53"/>
      <c r="AD419" s="53"/>
      <c r="AE419" s="53"/>
      <c r="AF419" s="53"/>
      <c r="AG419" s="53"/>
    </row>
    <row r="420" spans="25:33" s="1" customFormat="1">
      <c r="Y420" s="53"/>
      <c r="Z420" s="53"/>
      <c r="AA420" s="53"/>
      <c r="AB420" s="53"/>
      <c r="AC420" s="53"/>
      <c r="AD420" s="53"/>
      <c r="AE420" s="53"/>
      <c r="AF420" s="53"/>
      <c r="AG420" s="53"/>
    </row>
    <row r="421" spans="25:33" s="1" customFormat="1">
      <c r="Y421" s="53"/>
      <c r="Z421" s="53"/>
      <c r="AA421" s="53"/>
      <c r="AB421" s="53"/>
      <c r="AC421" s="53"/>
      <c r="AD421" s="53"/>
      <c r="AE421" s="53"/>
      <c r="AF421" s="53"/>
      <c r="AG421" s="53"/>
    </row>
    <row r="422" spans="25:33" s="1" customFormat="1">
      <c r="Y422" s="53"/>
      <c r="Z422" s="53"/>
      <c r="AA422" s="53"/>
      <c r="AB422" s="53"/>
      <c r="AC422" s="53"/>
      <c r="AD422" s="53"/>
      <c r="AE422" s="53"/>
      <c r="AF422" s="53"/>
      <c r="AG422" s="53"/>
    </row>
    <row r="423" spans="25:33" s="1" customFormat="1">
      <c r="Y423" s="53"/>
      <c r="Z423" s="53"/>
      <c r="AA423" s="53"/>
      <c r="AB423" s="53"/>
      <c r="AC423" s="53"/>
      <c r="AD423" s="53"/>
      <c r="AE423" s="53"/>
      <c r="AF423" s="53"/>
      <c r="AG423" s="53"/>
    </row>
    <row r="424" spans="25:33" s="1" customFormat="1">
      <c r="Y424" s="53"/>
      <c r="Z424" s="53"/>
      <c r="AA424" s="53"/>
      <c r="AB424" s="53"/>
      <c r="AC424" s="53"/>
      <c r="AD424" s="53"/>
      <c r="AE424" s="53"/>
      <c r="AF424" s="53"/>
      <c r="AG424" s="53"/>
    </row>
    <row r="425" spans="25:33" s="1" customFormat="1">
      <c r="Y425" s="53"/>
      <c r="Z425" s="53"/>
      <c r="AA425" s="53"/>
      <c r="AB425" s="53"/>
      <c r="AC425" s="53"/>
      <c r="AD425" s="53"/>
      <c r="AE425" s="53"/>
      <c r="AF425" s="53"/>
      <c r="AG425" s="53"/>
    </row>
    <row r="426" spans="25:33" s="1" customFormat="1">
      <c r="Y426" s="53"/>
      <c r="Z426" s="53"/>
      <c r="AA426" s="53"/>
      <c r="AB426" s="53"/>
      <c r="AC426" s="53"/>
      <c r="AD426" s="53"/>
      <c r="AE426" s="53"/>
      <c r="AF426" s="53"/>
      <c r="AG426" s="53"/>
    </row>
    <row r="427" spans="25:33" s="1" customFormat="1">
      <c r="Y427" s="53"/>
      <c r="Z427" s="53"/>
      <c r="AA427" s="53"/>
      <c r="AB427" s="53"/>
      <c r="AC427" s="53"/>
      <c r="AD427" s="53"/>
      <c r="AE427" s="53"/>
      <c r="AF427" s="53"/>
      <c r="AG427" s="53"/>
    </row>
    <row r="428" spans="25:33" s="1" customFormat="1">
      <c r="Y428" s="53"/>
      <c r="Z428" s="53"/>
      <c r="AA428" s="53"/>
      <c r="AB428" s="53"/>
      <c r="AC428" s="53"/>
      <c r="AD428" s="53"/>
      <c r="AE428" s="53"/>
      <c r="AF428" s="53"/>
      <c r="AG428" s="53"/>
    </row>
    <row r="429" spans="25:33" s="1" customFormat="1">
      <c r="Y429" s="53"/>
      <c r="Z429" s="53"/>
      <c r="AA429" s="53"/>
      <c r="AB429" s="53"/>
      <c r="AC429" s="53"/>
      <c r="AD429" s="53"/>
      <c r="AE429" s="53"/>
      <c r="AF429" s="53"/>
      <c r="AG429" s="53"/>
    </row>
    <row r="430" spans="25:33" s="1" customFormat="1">
      <c r="Y430" s="53"/>
      <c r="Z430" s="53"/>
      <c r="AA430" s="53"/>
      <c r="AB430" s="53"/>
      <c r="AC430" s="53"/>
      <c r="AD430" s="53"/>
      <c r="AE430" s="53"/>
      <c r="AF430" s="53"/>
      <c r="AG430" s="53"/>
    </row>
    <row r="431" spans="25:33" s="1" customFormat="1">
      <c r="Y431" s="53"/>
      <c r="Z431" s="53"/>
      <c r="AA431" s="53"/>
      <c r="AB431" s="53"/>
      <c r="AC431" s="53"/>
      <c r="AD431" s="53"/>
      <c r="AE431" s="53"/>
      <c r="AF431" s="53"/>
      <c r="AG431" s="53"/>
    </row>
    <row r="432" spans="25:33" s="1" customFormat="1">
      <c r="Y432" s="53"/>
      <c r="Z432" s="53"/>
      <c r="AA432" s="53"/>
      <c r="AB432" s="53"/>
      <c r="AC432" s="53"/>
      <c r="AD432" s="53"/>
      <c r="AE432" s="53"/>
      <c r="AF432" s="53"/>
      <c r="AG432" s="53"/>
    </row>
    <row r="433" spans="25:33" s="1" customFormat="1">
      <c r="Y433" s="53"/>
      <c r="Z433" s="53"/>
      <c r="AA433" s="53"/>
      <c r="AB433" s="53"/>
      <c r="AC433" s="53"/>
      <c r="AD433" s="53"/>
      <c r="AE433" s="53"/>
      <c r="AF433" s="53"/>
      <c r="AG433" s="53"/>
    </row>
    <row r="434" spans="25:33" s="1" customFormat="1">
      <c r="Y434" s="53"/>
      <c r="Z434" s="53"/>
      <c r="AA434" s="53"/>
      <c r="AB434" s="53"/>
      <c r="AC434" s="53"/>
      <c r="AD434" s="53"/>
      <c r="AE434" s="53"/>
      <c r="AF434" s="53"/>
      <c r="AG434" s="53"/>
    </row>
    <row r="435" spans="25:33" s="1" customFormat="1">
      <c r="Y435" s="53"/>
      <c r="Z435" s="53"/>
      <c r="AA435" s="53"/>
      <c r="AB435" s="53"/>
      <c r="AC435" s="53"/>
      <c r="AD435" s="53"/>
      <c r="AE435" s="53"/>
      <c r="AF435" s="53"/>
      <c r="AG435" s="53"/>
    </row>
    <row r="436" spans="25:33" s="1" customFormat="1">
      <c r="Y436" s="53"/>
      <c r="Z436" s="53"/>
      <c r="AA436" s="53"/>
      <c r="AB436" s="53"/>
      <c r="AC436" s="53"/>
      <c r="AD436" s="53"/>
      <c r="AE436" s="53"/>
      <c r="AF436" s="53"/>
      <c r="AG436" s="53"/>
    </row>
    <row r="437" spans="25:33" s="1" customFormat="1">
      <c r="Y437" s="53"/>
      <c r="Z437" s="53"/>
      <c r="AA437" s="53"/>
      <c r="AB437" s="53"/>
      <c r="AC437" s="53"/>
      <c r="AD437" s="53"/>
      <c r="AE437" s="53"/>
      <c r="AF437" s="53"/>
      <c r="AG437" s="53"/>
    </row>
    <row r="438" spans="25:33" s="1" customFormat="1">
      <c r="Y438" s="53"/>
      <c r="Z438" s="53"/>
      <c r="AA438" s="53"/>
      <c r="AB438" s="53"/>
      <c r="AC438" s="53"/>
      <c r="AD438" s="53"/>
      <c r="AE438" s="53"/>
      <c r="AF438" s="53"/>
      <c r="AG438" s="53"/>
    </row>
    <row r="439" spans="25:33" s="1" customFormat="1">
      <c r="Y439" s="53"/>
      <c r="Z439" s="53"/>
      <c r="AA439" s="53"/>
      <c r="AB439" s="53"/>
      <c r="AC439" s="53"/>
      <c r="AD439" s="53"/>
      <c r="AE439" s="53"/>
      <c r="AF439" s="53"/>
      <c r="AG439" s="53"/>
    </row>
    <row r="440" spans="25:33" s="1" customFormat="1">
      <c r="Y440" s="53"/>
      <c r="Z440" s="53"/>
      <c r="AA440" s="53"/>
      <c r="AB440" s="53"/>
      <c r="AC440" s="53"/>
      <c r="AD440" s="53"/>
      <c r="AE440" s="53"/>
      <c r="AF440" s="53"/>
      <c r="AG440" s="53"/>
    </row>
    <row r="441" spans="25:33" s="1" customFormat="1">
      <c r="Y441" s="53"/>
      <c r="Z441" s="53"/>
      <c r="AA441" s="53"/>
      <c r="AB441" s="53"/>
      <c r="AC441" s="53"/>
      <c r="AD441" s="53"/>
      <c r="AE441" s="53"/>
      <c r="AF441" s="53"/>
      <c r="AG441" s="53"/>
    </row>
    <row r="442" spans="25:33" s="1" customFormat="1">
      <c r="Y442" s="53"/>
      <c r="Z442" s="53"/>
      <c r="AA442" s="53"/>
      <c r="AB442" s="53"/>
      <c r="AC442" s="53"/>
      <c r="AD442" s="53"/>
      <c r="AE442" s="53"/>
      <c r="AF442" s="53"/>
      <c r="AG442" s="53"/>
    </row>
    <row r="443" spans="25:33" s="1" customFormat="1">
      <c r="Y443" s="53"/>
      <c r="Z443" s="53"/>
      <c r="AA443" s="53"/>
      <c r="AB443" s="53"/>
      <c r="AC443" s="53"/>
      <c r="AD443" s="53"/>
      <c r="AE443" s="53"/>
      <c r="AF443" s="53"/>
      <c r="AG443" s="53"/>
    </row>
    <row r="444" spans="25:33" s="1" customFormat="1">
      <c r="Y444" s="53"/>
      <c r="Z444" s="53"/>
      <c r="AA444" s="53"/>
      <c r="AB444" s="53"/>
      <c r="AC444" s="53"/>
      <c r="AD444" s="53"/>
      <c r="AE444" s="53"/>
      <c r="AF444" s="53"/>
      <c r="AG444" s="53"/>
    </row>
  </sheetData>
  <mergeCells count="17">
    <mergeCell ref="AP6:AQ6"/>
    <mergeCell ref="AN6:AO6"/>
    <mergeCell ref="AL6:AM6"/>
    <mergeCell ref="AJ6:AK6"/>
    <mergeCell ref="T6:U6"/>
    <mergeCell ref="AH6:AI6"/>
    <mergeCell ref="V6:W6"/>
    <mergeCell ref="X6:Y6"/>
    <mergeCell ref="Z6:AA6"/>
    <mergeCell ref="AB6:AC6"/>
    <mergeCell ref="AD6:AE6"/>
    <mergeCell ref="AF6:AG6"/>
    <mergeCell ref="A6:A7"/>
    <mergeCell ref="L6:M6"/>
    <mergeCell ref="N6:O6"/>
    <mergeCell ref="P6:Q6"/>
    <mergeCell ref="R6:S6"/>
  </mergeCells>
  <pageMargins left="1.1811023622047245" right="0" top="0.15748031496062992" bottom="0.15748031496062992" header="0.31496062992125984" footer="0.31496062992125984"/>
  <pageSetup paperSize="9" scale="65" orientation="landscape" r:id="rId1"/>
  <colBreaks count="1" manualBreakCount="1">
    <brk id="19" max="57" man="1"/>
  </colBreaks>
  <ignoredErrors>
    <ignoredError sqref="AG30" formula="1"/>
    <ignoredError sqref="AF6 AH6 AL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 Receitas do Estado</vt:lpstr>
      <vt:lpstr>' Receitas do Estado'!Área_de_Impressão</vt:lpstr>
      <vt:lpstr>' Receitas do Estado'!Títulos_de_Impressão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 / DNOCP / Directora Nacional - Lidiane Nascimento</dc:creator>
  <cp:lastModifiedBy>MF / DNOCP / Dirª Serv  - Recilete Delgado Joia</cp:lastModifiedBy>
  <cp:lastPrinted>2022-12-08T15:53:05Z</cp:lastPrinted>
  <dcterms:created xsi:type="dcterms:W3CDTF">2021-10-18T16:52:58Z</dcterms:created>
  <dcterms:modified xsi:type="dcterms:W3CDTF">2026-02-17T11:27:58Z</dcterms:modified>
</cp:coreProperties>
</file>